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23250" windowHeight="12330"/>
  </bookViews>
  <sheets>
    <sheet name="Лист 1" sheetId="2" r:id="rId1"/>
  </sheets>
  <definedNames>
    <definedName name="_xlnm._FilterDatabase" localSheetId="0" hidden="1">'Лист 1'!$A$6:$O$58</definedName>
    <definedName name="_xlnm.Print_Titles" localSheetId="0">'Лист 1'!$3:$6</definedName>
    <definedName name="_xlnm.Print_Area" localSheetId="0">'Лист 1'!$A$1:$O$58</definedName>
  </definedNames>
  <calcPr calcId="125725"/>
</workbook>
</file>

<file path=xl/calcChain.xml><?xml version="1.0" encoding="utf-8"?>
<calcChain xmlns="http://schemas.openxmlformats.org/spreadsheetml/2006/main">
  <c r="F21" i="2"/>
  <c r="F56" l="1"/>
  <c r="F55"/>
  <c r="F54"/>
  <c r="M53"/>
  <c r="J53"/>
  <c r="M48"/>
  <c r="J48"/>
  <c r="M43"/>
  <c r="J43"/>
  <c r="M40"/>
  <c r="J40"/>
  <c r="M34"/>
  <c r="J34"/>
  <c r="M32"/>
  <c r="J32"/>
  <c r="M28"/>
  <c r="J28"/>
  <c r="M22"/>
  <c r="J22"/>
  <c r="M18"/>
  <c r="J18"/>
  <c r="M16"/>
  <c r="J16"/>
  <c r="E16"/>
  <c r="M8"/>
  <c r="J8"/>
  <c r="E53"/>
  <c r="D53"/>
  <c r="E48"/>
  <c r="D48"/>
  <c r="E43"/>
  <c r="D43"/>
  <c r="E40"/>
  <c r="D40"/>
  <c r="E34"/>
  <c r="D34"/>
  <c r="E32"/>
  <c r="D32"/>
  <c r="E28"/>
  <c r="D28"/>
  <c r="E22"/>
  <c r="D22"/>
  <c r="E18"/>
  <c r="D18"/>
  <c r="D16"/>
  <c r="C53" l="1"/>
  <c r="F53" s="1"/>
  <c r="C48"/>
  <c r="C43"/>
  <c r="C40"/>
  <c r="C34"/>
  <c r="C32"/>
  <c r="C28"/>
  <c r="C22"/>
  <c r="C18"/>
  <c r="C16"/>
  <c r="E8"/>
  <c r="D8"/>
  <c r="C8"/>
  <c r="O21" l="1"/>
  <c r="N21"/>
  <c r="L21"/>
  <c r="K21"/>
  <c r="I21"/>
  <c r="H21"/>
  <c r="G21"/>
  <c r="K19"/>
  <c r="L19"/>
  <c r="N19"/>
  <c r="O19"/>
  <c r="F19"/>
  <c r="G19"/>
  <c r="H19"/>
  <c r="I19"/>
  <c r="C58"/>
  <c r="D58"/>
  <c r="J58"/>
  <c r="H8"/>
  <c r="O50"/>
  <c r="N50"/>
  <c r="L50"/>
  <c r="K50"/>
  <c r="I50"/>
  <c r="H50"/>
  <c r="G50"/>
  <c r="F50"/>
  <c r="O17"/>
  <c r="N17"/>
  <c r="O16"/>
  <c r="N16"/>
  <c r="L17"/>
  <c r="K17"/>
  <c r="L16"/>
  <c r="K16"/>
  <c r="I17"/>
  <c r="H17"/>
  <c r="G17"/>
  <c r="F17"/>
  <c r="I16"/>
  <c r="H16"/>
  <c r="G16"/>
  <c r="F16"/>
  <c r="M58"/>
  <c r="E58"/>
  <c r="I23"/>
  <c r="H23"/>
  <c r="G23"/>
  <c r="F23"/>
  <c r="N23"/>
  <c r="O23"/>
  <c r="K23"/>
  <c r="L23"/>
  <c r="K30"/>
  <c r="N9"/>
  <c r="O9"/>
  <c r="N10"/>
  <c r="O10"/>
  <c r="N11"/>
  <c r="O11"/>
  <c r="N12"/>
  <c r="O12"/>
  <c r="N13"/>
  <c r="O13"/>
  <c r="N14"/>
  <c r="O14"/>
  <c r="N15"/>
  <c r="O15"/>
  <c r="N18"/>
  <c r="O18"/>
  <c r="N20"/>
  <c r="O20"/>
  <c r="N22"/>
  <c r="O22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1"/>
  <c r="O51"/>
  <c r="N52"/>
  <c r="O52"/>
  <c r="N53"/>
  <c r="O53"/>
  <c r="N54"/>
  <c r="O54"/>
  <c r="N55"/>
  <c r="O55"/>
  <c r="N56"/>
  <c r="O56"/>
  <c r="N57"/>
  <c r="O57"/>
  <c r="O8"/>
  <c r="N8"/>
  <c r="K9"/>
  <c r="L9"/>
  <c r="K10"/>
  <c r="L10"/>
  <c r="K11"/>
  <c r="L11"/>
  <c r="K12"/>
  <c r="L12"/>
  <c r="K13"/>
  <c r="L13"/>
  <c r="K14"/>
  <c r="L14"/>
  <c r="K15"/>
  <c r="L15"/>
  <c r="K18"/>
  <c r="L18"/>
  <c r="K20"/>
  <c r="L20"/>
  <c r="K22"/>
  <c r="L22"/>
  <c r="K24"/>
  <c r="L24"/>
  <c r="K25"/>
  <c r="L25"/>
  <c r="K26"/>
  <c r="L26"/>
  <c r="K27"/>
  <c r="L27"/>
  <c r="K28"/>
  <c r="L28"/>
  <c r="K29"/>
  <c r="L29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1"/>
  <c r="L51"/>
  <c r="K52"/>
  <c r="L52"/>
  <c r="K53"/>
  <c r="L53"/>
  <c r="K54"/>
  <c r="L54"/>
  <c r="K55"/>
  <c r="L55"/>
  <c r="K56"/>
  <c r="L56"/>
  <c r="K57"/>
  <c r="L8"/>
  <c r="K8"/>
  <c r="H9"/>
  <c r="I9"/>
  <c r="H10"/>
  <c r="I10"/>
  <c r="H11"/>
  <c r="I11"/>
  <c r="H12"/>
  <c r="I12"/>
  <c r="H13"/>
  <c r="I13"/>
  <c r="H14"/>
  <c r="I14"/>
  <c r="H15"/>
  <c r="I15"/>
  <c r="H18"/>
  <c r="I18"/>
  <c r="H20"/>
  <c r="I20"/>
  <c r="H22"/>
  <c r="I22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1"/>
  <c r="I51"/>
  <c r="H52"/>
  <c r="I52"/>
  <c r="H53"/>
  <c r="I53"/>
  <c r="H54"/>
  <c r="I54"/>
  <c r="H55"/>
  <c r="I55"/>
  <c r="H56"/>
  <c r="I56"/>
  <c r="I8"/>
  <c r="F9"/>
  <c r="G9"/>
  <c r="F10"/>
  <c r="G10"/>
  <c r="F11"/>
  <c r="G11"/>
  <c r="F12"/>
  <c r="G12"/>
  <c r="F13"/>
  <c r="G13"/>
  <c r="F14"/>
  <c r="F15"/>
  <c r="G15"/>
  <c r="F18"/>
  <c r="G18"/>
  <c r="F20"/>
  <c r="G20"/>
  <c r="F22"/>
  <c r="G22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1"/>
  <c r="G51"/>
  <c r="F52"/>
  <c r="G52"/>
  <c r="G53"/>
  <c r="G54"/>
  <c r="G55"/>
  <c r="G56"/>
  <c r="G8"/>
  <c r="F8"/>
  <c r="L58" l="1"/>
  <c r="N58"/>
  <c r="G58"/>
  <c r="H58"/>
  <c r="K58"/>
  <c r="F58"/>
  <c r="I58"/>
  <c r="O58"/>
</calcChain>
</file>

<file path=xl/sharedStrings.xml><?xml version="1.0" encoding="utf-8"?>
<sst xmlns="http://schemas.openxmlformats.org/spreadsheetml/2006/main" count="126" uniqueCount="118">
  <si>
    <t>тыс. рублей</t>
  </si>
  <si>
    <t>Вид расхода / раздел, подраздел (код формы 487)</t>
  </si>
  <si>
    <t>Наименование расходов</t>
  </si>
  <si>
    <t>Итого</t>
  </si>
  <si>
    <t>Код</t>
  </si>
  <si>
    <t>Наименование раздела, подраздела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</si>
  <si>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</si>
  <si>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</si>
  <si>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</si>
  <si>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</si>
  <si>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</si>
  <si>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</si>
  <si>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</si>
  <si>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</si>
  <si>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</si>
  <si>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</si>
  <si>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</si>
  <si>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</si>
  <si>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</si>
  <si>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</si>
  <si>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</si>
  <si>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</si>
  <si>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</si>
  <si>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</si>
  <si>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</si>
  <si>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</si>
  <si>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</si>
  <si>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</si>
  <si>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</si>
  <si>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</si>
  <si>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</si>
  <si>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</si>
  <si>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</si>
  <si>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</si>
  <si>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</si>
  <si>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</si>
  <si>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</si>
  <si>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</si>
  <si>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</si>
  <si>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</si>
  <si>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</si>
  <si>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</si>
  <si>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</si>
  <si>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</si>
  <si>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</si>
  <si>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</si>
  <si>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</si>
  <si>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</si>
  <si>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</si>
  <si>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</si>
  <si>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</si>
  <si>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</si>
  <si>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</si>
  <si>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</si>
  <si>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</si>
  <si>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</si>
  <si>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</si>
  <si>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</si>
  <si>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</si>
  <si>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</si>
  <si>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</si>
  <si>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</si>
  <si>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</si>
  <si>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</si>
  <si>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</si>
  <si>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</si>
  <si>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</si>
  <si>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</si>
  <si>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</si>
  <si>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</si>
  <si>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</si>
  <si>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</si>
  <si>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</si>
  <si>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</si>
  <si>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</si>
  <si>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</si>
  <si>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</si>
  <si>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</si>
  <si>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</si>
  <si>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</si>
  <si>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</si>
  <si>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</si>
  <si>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</si>
  <si>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</si>
  <si>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</si>
  <si>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</si>
  <si>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</si>
  <si>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</si>
  <si>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</si>
  <si>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</si>
  <si>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</si>
  <si>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 xml:space="preserve">Прочие межбюджетные трансферты </t>
  </si>
  <si>
    <t>Условно утвержденные расходы</t>
  </si>
  <si>
    <t>Отклонения (+,-), рост (%)</t>
  </si>
  <si>
    <t>(+,-)</t>
  </si>
  <si>
    <t>%</t>
  </si>
  <si>
    <t>0401</t>
  </si>
  <si>
    <t>Общеэкономический вопросы</t>
  </si>
  <si>
    <t>0200</t>
  </si>
  <si>
    <t>0204</t>
  </si>
  <si>
    <t>1105</t>
  </si>
  <si>
    <t>НАЦИОНАЛЬНАЯ ОБОРОНА</t>
  </si>
  <si>
    <t>Мобилизационная подготовка экономики</t>
  </si>
  <si>
    <t>Другие вопросы в области физической культуры и спорта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</si>
  <si>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</si>
  <si>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</si>
  <si>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0304</t>
  </si>
  <si>
    <t>Органы  юстиции</t>
  </si>
  <si>
    <t>Параметры бюджета Поворинского муниципального района по видам расходов, разделам, подразделам</t>
  </si>
  <si>
    <t>Параметры бюджета на 2024г.</t>
  </si>
  <si>
    <t>Параметры бюджета на 2025г.</t>
  </si>
  <si>
    <t>проекта 2025 г. к проекту 2024 года</t>
  </si>
  <si>
    <t>Исполнение районного бюджета  за 2022 год</t>
  </si>
  <si>
    <t>Оценка исполнения районного бюджета в 2023 году</t>
  </si>
  <si>
    <t>проекта 2024 г. к факту 2022 года</t>
  </si>
  <si>
    <t xml:space="preserve"> проекта 2024 г. к оценке 2023 года </t>
  </si>
  <si>
    <t>Параметры бюджета на 2026г.</t>
  </si>
  <si>
    <t>проекта 2026 г. к проекту 2025 года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</si>
</sst>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3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i/>
      <u/>
      <sz val="12"/>
      <name val="Times New Roman"/>
      <family val="1"/>
      <charset val="204"/>
    </font>
    <font>
      <i/>
      <u/>
      <sz val="12"/>
      <name val="Calibri"/>
      <family val="2"/>
      <charset val="204"/>
      <scheme val="minor"/>
    </font>
    <font>
      <b/>
      <sz val="11.5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0"/>
      <color rgb="FF000000"/>
      <name val="Arial Cyr"/>
      <family val="2"/>
    </font>
    <font>
      <b/>
      <sz val="10"/>
      <color rgb="FF008000"/>
      <name val="Arial Cyr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rgb="FF000000"/>
      <name val="Arial Cyr"/>
      <family val="2"/>
    </font>
    <font>
      <u/>
      <sz val="6"/>
      <color theme="10"/>
      <name val="Arial Cyr"/>
      <family val="2"/>
      <charset val="204"/>
    </font>
    <font>
      <sz val="10"/>
      <color theme="1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b/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.5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AEFFAE"/>
      </patternFill>
    </fill>
    <fill>
      <patternFill patternType="solid">
        <fgColor rgb="FFFFA6A6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7">
    <xf numFmtId="0" fontId="0" fillId="0" borderId="0"/>
    <xf numFmtId="0" fontId="7" fillId="0" borderId="0"/>
    <xf numFmtId="0" fontId="13" fillId="0" borderId="0"/>
    <xf numFmtId="0" fontId="13" fillId="0" borderId="0"/>
    <xf numFmtId="4" fontId="14" fillId="2" borderId="3">
      <alignment horizontal="right" shrinkToFit="1"/>
    </xf>
    <xf numFmtId="4" fontId="14" fillId="2" borderId="4">
      <alignment horizontal="right" shrinkToFit="1"/>
    </xf>
    <xf numFmtId="0" fontId="14" fillId="3" borderId="5">
      <alignment horizontal="left" vertical="top" wrapText="1"/>
    </xf>
    <xf numFmtId="49" fontId="14" fillId="3" borderId="6">
      <alignment horizontal="center" vertical="top" wrapText="1" shrinkToFit="1"/>
    </xf>
    <xf numFmtId="4" fontId="14" fillId="3" borderId="6">
      <alignment horizontal="right" vertical="top" wrapText="1" shrinkToFit="1"/>
    </xf>
    <xf numFmtId="4" fontId="14" fillId="3" borderId="7">
      <alignment horizontal="right" vertical="top" shrinkToFit="1"/>
    </xf>
    <xf numFmtId="0" fontId="15" fillId="4" borderId="8">
      <alignment horizontal="left" vertical="top" wrapText="1"/>
    </xf>
    <xf numFmtId="4" fontId="15" fillId="5" borderId="9">
      <alignment horizontal="right" vertical="top" shrinkToFit="1"/>
    </xf>
    <xf numFmtId="4" fontId="15" fillId="5" borderId="10">
      <alignment horizontal="right" vertical="top" shrinkToFit="1"/>
    </xf>
    <xf numFmtId="0" fontId="15" fillId="4" borderId="8">
      <alignment horizontal="left" vertical="top" wrapText="1"/>
    </xf>
    <xf numFmtId="4" fontId="15" fillId="4" borderId="11">
      <alignment horizontal="right" vertical="top" shrinkToFit="1"/>
    </xf>
    <xf numFmtId="4" fontId="15" fillId="4" borderId="12">
      <alignment horizontal="right" vertical="top" shrinkToFit="1"/>
    </xf>
    <xf numFmtId="0" fontId="16" fillId="0" borderId="8">
      <alignment horizontal="left" vertical="top" wrapTex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0" fontId="16" fillId="0" borderId="8">
      <alignment horizontal="left" vertical="top" wrapTex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0" fontId="16" fillId="0" borderId="8">
      <alignment horizontal="left" vertical="top" wrapTex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0" fontId="16" fillId="0" borderId="8">
      <alignment horizontal="left" vertical="top" wrapTex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0" fontId="16" fillId="0" borderId="8">
      <alignment horizontal="left" vertical="top" wrapTex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4" fontId="17" fillId="0" borderId="11">
      <alignment horizontal="right" vertical="top" shrinkToFit="1"/>
    </xf>
    <xf numFmtId="4" fontId="17" fillId="0" borderId="12">
      <alignment horizontal="right" vertical="top" shrinkToFit="1"/>
    </xf>
    <xf numFmtId="0" fontId="1" fillId="0" borderId="0"/>
    <xf numFmtId="0" fontId="17" fillId="0" borderId="0">
      <alignment horizontal="right" vertical="top" wrapText="1"/>
    </xf>
    <xf numFmtId="166" fontId="14" fillId="2" borderId="3">
      <alignment horizontal="right" shrinkToFit="1"/>
    </xf>
    <xf numFmtId="166" fontId="14" fillId="2" borderId="4">
      <alignment horizontal="right" shrinkToFit="1"/>
    </xf>
    <xf numFmtId="166" fontId="15" fillId="5" borderId="9">
      <alignment horizontal="right" vertical="top" shrinkToFit="1"/>
    </xf>
    <xf numFmtId="166" fontId="15" fillId="5" borderId="10">
      <alignment horizontal="right" vertical="top" shrinkToFit="1"/>
    </xf>
    <xf numFmtId="166" fontId="15" fillId="4" borderId="11">
      <alignment horizontal="right" vertical="top" shrinkToFit="1"/>
    </xf>
    <xf numFmtId="166" fontId="15" fillId="4" borderId="12">
      <alignment horizontal="right" vertical="top" shrinkToFit="1"/>
    </xf>
    <xf numFmtId="0" fontId="18" fillId="0" borderId="8">
      <alignment horizontal="left" vertical="top" wrapText="1"/>
    </xf>
    <xf numFmtId="0" fontId="19" fillId="0" borderId="8">
      <alignment horizontal="left" vertical="top" wrapText="1"/>
    </xf>
    <xf numFmtId="0" fontId="16" fillId="6" borderId="8">
      <alignment horizontal="left" vertical="top" wrapText="1"/>
    </xf>
    <xf numFmtId="0" fontId="15" fillId="7" borderId="13">
      <alignment horizontal="left" vertical="top" wrapText="1"/>
    </xf>
    <xf numFmtId="4" fontId="20" fillId="0" borderId="11">
      <alignment horizontal="right" vertical="top" shrinkToFit="1"/>
    </xf>
    <xf numFmtId="4" fontId="21" fillId="4" borderId="11">
      <alignment horizontal="right" vertical="top" shrinkToFit="1"/>
    </xf>
    <xf numFmtId="4" fontId="21" fillId="5" borderId="9">
      <alignment horizontal="right" vertical="top" shrinkToFit="1"/>
    </xf>
    <xf numFmtId="4" fontId="22" fillId="3" borderId="6">
      <alignment horizontal="right" vertical="top" wrapText="1" shrinkToFit="1"/>
    </xf>
    <xf numFmtId="0" fontId="16" fillId="0" borderId="0"/>
    <xf numFmtId="0" fontId="16" fillId="0" borderId="0"/>
    <xf numFmtId="0" fontId="13" fillId="0" borderId="0"/>
    <xf numFmtId="49" fontId="15" fillId="0" borderId="14">
      <alignment horizontal="center" vertical="center" wrapText="1"/>
    </xf>
    <xf numFmtId="0" fontId="16" fillId="8" borderId="0"/>
    <xf numFmtId="0" fontId="16" fillId="0" borderId="0">
      <alignment horizontal="left" vertical="top" wrapText="1"/>
    </xf>
    <xf numFmtId="0" fontId="16" fillId="0" borderId="0"/>
    <xf numFmtId="0" fontId="23" fillId="0" borderId="0">
      <alignment horizontal="center" wrapText="1"/>
    </xf>
    <xf numFmtId="0" fontId="23" fillId="0" borderId="0">
      <alignment horizontal="center"/>
    </xf>
    <xf numFmtId="0" fontId="16" fillId="0" borderId="0">
      <alignment wrapText="1"/>
    </xf>
    <xf numFmtId="0" fontId="16" fillId="0" borderId="0">
      <alignment horizontal="right"/>
    </xf>
    <xf numFmtId="0" fontId="16" fillId="8" borderId="15"/>
    <xf numFmtId="0" fontId="16" fillId="0" borderId="16">
      <alignment horizontal="center" vertical="center" wrapText="1"/>
    </xf>
    <xf numFmtId="0" fontId="16" fillId="0" borderId="17"/>
    <xf numFmtId="0" fontId="16" fillId="0" borderId="16">
      <alignment horizontal="center" vertical="center" shrinkToFit="1"/>
    </xf>
    <xf numFmtId="0" fontId="16" fillId="8" borderId="18"/>
    <xf numFmtId="0" fontId="18" fillId="0" borderId="16">
      <alignment horizontal="left"/>
    </xf>
    <xf numFmtId="4" fontId="18" fillId="9" borderId="16">
      <alignment horizontal="right" vertical="top" shrinkToFit="1"/>
    </xf>
    <xf numFmtId="0" fontId="16" fillId="8" borderId="19"/>
    <xf numFmtId="0" fontId="16" fillId="0" borderId="18"/>
    <xf numFmtId="0" fontId="16" fillId="0" borderId="0">
      <alignment horizontal="left" wrapText="1"/>
    </xf>
    <xf numFmtId="49" fontId="16" fillId="0" borderId="16">
      <alignment horizontal="left" vertical="top" wrapText="1"/>
    </xf>
    <xf numFmtId="4" fontId="16" fillId="10" borderId="16">
      <alignment horizontal="right" vertical="top" shrinkToFit="1"/>
    </xf>
    <xf numFmtId="0" fontId="16" fillId="8" borderId="19">
      <alignment horizontal="center"/>
    </xf>
    <xf numFmtId="0" fontId="16" fillId="8" borderId="0">
      <alignment horizontal="center"/>
    </xf>
    <xf numFmtId="4" fontId="16" fillId="0" borderId="16">
      <alignment horizontal="right" vertical="top" shrinkToFit="1"/>
    </xf>
    <xf numFmtId="49" fontId="18" fillId="0" borderId="16">
      <alignment horizontal="left" vertical="top" wrapText="1"/>
    </xf>
    <xf numFmtId="0" fontId="16" fillId="8" borderId="0">
      <alignment horizontal="left"/>
    </xf>
    <xf numFmtId="4" fontId="16" fillId="0" borderId="17">
      <alignment horizontal="right" shrinkToFit="1"/>
    </xf>
    <xf numFmtId="4" fontId="16" fillId="0" borderId="0">
      <alignment horizontal="right" shrinkToFit="1"/>
    </xf>
    <xf numFmtId="0" fontId="16" fillId="8" borderId="18">
      <alignment horizontal="center"/>
    </xf>
    <xf numFmtId="0" fontId="24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5" fillId="0" borderId="0"/>
    <xf numFmtId="0" fontId="1" fillId="0" borderId="0"/>
    <xf numFmtId="0" fontId="26" fillId="0" borderId="0">
      <alignment vertical="top" wrapText="1"/>
    </xf>
    <xf numFmtId="0" fontId="26" fillId="0" borderId="0">
      <alignment vertical="top" wrapText="1"/>
    </xf>
    <xf numFmtId="0" fontId="27" fillId="0" borderId="0"/>
    <xf numFmtId="0" fontId="28" fillId="0" borderId="0"/>
    <xf numFmtId="0" fontId="1" fillId="0" borderId="0"/>
    <xf numFmtId="0" fontId="7" fillId="0" borderId="0"/>
    <xf numFmtId="0" fontId="7" fillId="0" borderId="0"/>
    <xf numFmtId="0" fontId="29" fillId="0" borderId="0"/>
    <xf numFmtId="0" fontId="13" fillId="0" borderId="0"/>
    <xf numFmtId="0" fontId="30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5" fontId="25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66" fontId="2" fillId="0" borderId="0" xfId="0" applyNumberFormat="1" applyFont="1" applyAlignment="1">
      <alignment horizontal="center" wrapText="1"/>
    </xf>
    <xf numFmtId="166" fontId="3" fillId="0" borderId="0" xfId="0" applyNumberFormat="1" applyFont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166" fontId="6" fillId="0" borderId="1" xfId="0" applyNumberFormat="1" applyFont="1" applyBorder="1" applyAlignment="1">
      <alignment horizontal="center" wrapText="1"/>
    </xf>
    <xf numFmtId="166" fontId="5" fillId="0" borderId="1" xfId="0" applyNumberFormat="1" applyFont="1" applyBorder="1" applyAlignment="1">
      <alignment horizontal="center" wrapText="1"/>
    </xf>
    <xf numFmtId="166" fontId="2" fillId="0" borderId="2" xfId="1" applyNumberFormat="1" applyFont="1" applyFill="1" applyBorder="1" applyAlignment="1" applyProtection="1">
      <alignment horizontal="center" wrapText="1"/>
      <protection locked="0"/>
    </xf>
    <xf numFmtId="166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wrapText="1"/>
    </xf>
    <xf numFmtId="49" fontId="2" fillId="0" borderId="2" xfId="0" applyNumberFormat="1" applyFont="1" applyFill="1" applyBorder="1" applyAlignment="1">
      <alignment horizontal="center" vertical="center"/>
    </xf>
    <xf numFmtId="166" fontId="9" fillId="0" borderId="2" xfId="1" applyNumberFormat="1" applyFont="1" applyFill="1" applyBorder="1" applyAlignment="1" applyProtection="1">
      <alignment horizontal="center" wrapText="1"/>
      <protection locked="0"/>
    </xf>
    <xf numFmtId="0" fontId="10" fillId="0" borderId="0" xfId="0" applyFont="1"/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horizontal="center" vertical="center"/>
    </xf>
    <xf numFmtId="166" fontId="11" fillId="0" borderId="2" xfId="0" applyNumberFormat="1" applyFont="1" applyBorder="1" applyAlignment="1">
      <alignment horizontal="center"/>
    </xf>
    <xf numFmtId="166" fontId="5" fillId="0" borderId="2" xfId="1" applyNumberFormat="1" applyFont="1" applyFill="1" applyBorder="1" applyAlignment="1" applyProtection="1">
      <alignment horizontal="center" wrapText="1"/>
      <protection locked="0"/>
    </xf>
    <xf numFmtId="166" fontId="5" fillId="0" borderId="2" xfId="0" applyNumberFormat="1" applyFont="1" applyFill="1" applyBorder="1" applyAlignment="1">
      <alignment horizontal="center" wrapText="1"/>
    </xf>
    <xf numFmtId="0" fontId="12" fillId="0" borderId="0" xfId="0" applyFont="1"/>
    <xf numFmtId="166" fontId="3" fillId="0" borderId="0" xfId="0" applyNumberFormat="1" applyFont="1"/>
    <xf numFmtId="166" fontId="5" fillId="0" borderId="2" xfId="0" applyNumberFormat="1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justify" vertical="center" wrapText="1"/>
    </xf>
    <xf numFmtId="166" fontId="9" fillId="0" borderId="2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justify" vertical="center" wrapText="1"/>
    </xf>
    <xf numFmtId="166" fontId="5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justify" vertical="center" wrapText="1"/>
    </xf>
    <xf numFmtId="166" fontId="2" fillId="0" borderId="0" xfId="1" applyNumberFormat="1" applyFont="1" applyFill="1" applyBorder="1" applyAlignment="1" applyProtection="1">
      <alignment horizontal="center" wrapText="1"/>
      <protection locked="0"/>
    </xf>
    <xf numFmtId="166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right" vertical="center" wrapText="1"/>
    </xf>
    <xf numFmtId="0" fontId="5" fillId="0" borderId="2" xfId="0" applyFont="1" applyFill="1" applyBorder="1" applyAlignment="1">
      <alignment horizontal="justify" vertical="center" wrapText="1"/>
    </xf>
    <xf numFmtId="166" fontId="5" fillId="0" borderId="2" xfId="0" applyNumberFormat="1" applyFont="1" applyFill="1" applyBorder="1" applyAlignment="1">
      <alignment horizontal="center"/>
    </xf>
    <xf numFmtId="0" fontId="32" fillId="0" borderId="2" xfId="0" applyFont="1" applyFill="1" applyBorder="1" applyAlignment="1">
      <alignment horizontal="center" vertical="center" wrapText="1"/>
    </xf>
    <xf numFmtId="166" fontId="33" fillId="0" borderId="2" xfId="0" applyNumberFormat="1" applyFont="1" applyBorder="1" applyAlignment="1">
      <alignment horizontal="center"/>
    </xf>
    <xf numFmtId="166" fontId="5" fillId="11" borderId="2" xfId="0" applyNumberFormat="1" applyFont="1" applyFill="1" applyBorder="1" applyAlignment="1">
      <alignment horizontal="center"/>
    </xf>
    <xf numFmtId="166" fontId="11" fillId="11" borderId="2" xfId="0" applyNumberFormat="1" applyFont="1" applyFill="1" applyBorder="1" applyAlignment="1">
      <alignment horizontal="center"/>
    </xf>
    <xf numFmtId="166" fontId="2" fillId="11" borderId="2" xfId="0" applyNumberFormat="1" applyFont="1" applyFill="1" applyBorder="1" applyAlignment="1">
      <alignment horizontal="center" wrapText="1"/>
    </xf>
    <xf numFmtId="166" fontId="5" fillId="11" borderId="2" xfId="0" applyNumberFormat="1" applyFont="1" applyFill="1" applyBorder="1" applyAlignment="1">
      <alignment horizontal="center" wrapText="1"/>
    </xf>
    <xf numFmtId="166" fontId="33" fillId="11" borderId="2" xfId="0" applyNumberFormat="1" applyFont="1" applyFill="1" applyBorder="1" applyAlignment="1">
      <alignment horizontal="center"/>
    </xf>
    <xf numFmtId="166" fontId="5" fillId="11" borderId="0" xfId="0" applyNumberFormat="1" applyFont="1" applyFill="1" applyBorder="1" applyAlignment="1">
      <alignment horizontal="center"/>
    </xf>
    <xf numFmtId="166" fontId="2" fillId="11" borderId="0" xfId="0" applyNumberFormat="1" applyFont="1" applyFill="1" applyAlignment="1">
      <alignment horizontal="center" wrapText="1"/>
    </xf>
    <xf numFmtId="166" fontId="2" fillId="11" borderId="1" xfId="0" applyNumberFormat="1" applyFont="1" applyFill="1" applyBorder="1" applyAlignment="1">
      <alignment horizontal="center" wrapText="1"/>
    </xf>
    <xf numFmtId="166" fontId="9" fillId="11" borderId="2" xfId="0" applyNumberFormat="1" applyFont="1" applyFill="1" applyBorder="1" applyAlignment="1">
      <alignment horizontal="center" wrapText="1"/>
    </xf>
    <xf numFmtId="166" fontId="2" fillId="11" borderId="0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wrapText="1"/>
    </xf>
    <xf numFmtId="166" fontId="2" fillId="0" borderId="2" xfId="0" applyNumberFormat="1" applyFont="1" applyFill="1" applyBorder="1" applyAlignment="1">
      <alignment horizontal="center"/>
    </xf>
    <xf numFmtId="166" fontId="11" fillId="0" borderId="2" xfId="0" applyNumberFormat="1" applyFont="1" applyFill="1" applyBorder="1" applyAlignment="1">
      <alignment horizontal="center"/>
    </xf>
    <xf numFmtId="166" fontId="33" fillId="0" borderId="2" xfId="0" applyNumberFormat="1" applyFont="1" applyFill="1" applyBorder="1" applyAlignment="1">
      <alignment horizontal="center"/>
    </xf>
    <xf numFmtId="166" fontId="9" fillId="0" borderId="2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 wrapText="1"/>
    </xf>
    <xf numFmtId="166" fontId="3" fillId="0" borderId="0" xfId="0" applyNumberFormat="1" applyFont="1" applyFill="1" applyAlignment="1">
      <alignment horizontal="center"/>
    </xf>
    <xf numFmtId="164" fontId="31" fillId="0" borderId="2" xfId="106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4" fontId="31" fillId="0" borderId="20" xfId="106" applyNumberFormat="1" applyFont="1" applyFill="1" applyBorder="1" applyAlignment="1">
      <alignment horizontal="center" vertical="center" wrapText="1"/>
    </xf>
    <xf numFmtId="164" fontId="31" fillId="0" borderId="21" xfId="106" applyNumberFormat="1" applyFont="1" applyFill="1" applyBorder="1" applyAlignment="1">
      <alignment horizontal="center" vertical="center" wrapText="1"/>
    </xf>
    <xf numFmtId="164" fontId="31" fillId="0" borderId="22" xfId="106" applyNumberFormat="1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 wrapText="1"/>
    </xf>
    <xf numFmtId="0" fontId="31" fillId="0" borderId="2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6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166" fontId="8" fillId="11" borderId="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</cellXfs>
  <cellStyles count="107">
    <cellStyle name="br" xfId="2"/>
    <cellStyle name="col" xfId="3"/>
    <cellStyle name="ex58" xfId="4"/>
    <cellStyle name="ex59" xfId="5"/>
    <cellStyle name="ex60" xfId="6"/>
    <cellStyle name="ex61" xfId="7"/>
    <cellStyle name="ex62" xfId="8"/>
    <cellStyle name="ex63" xfId="9"/>
    <cellStyle name="ex64" xfId="10"/>
    <cellStyle name="ex65" xfId="11"/>
    <cellStyle name="ex66" xfId="12"/>
    <cellStyle name="ex67" xfId="13"/>
    <cellStyle name="ex68" xfId="14"/>
    <cellStyle name="ex69" xfId="15"/>
    <cellStyle name="ex70" xfId="16"/>
    <cellStyle name="ex71" xfId="17"/>
    <cellStyle name="ex72" xfId="18"/>
    <cellStyle name="ex73" xfId="19"/>
    <cellStyle name="ex74" xfId="20"/>
    <cellStyle name="ex75" xfId="21"/>
    <cellStyle name="ex76" xfId="22"/>
    <cellStyle name="ex77" xfId="23"/>
    <cellStyle name="ex78" xfId="24"/>
    <cellStyle name="ex79" xfId="25"/>
    <cellStyle name="ex80" xfId="26"/>
    <cellStyle name="ex81" xfId="27"/>
    <cellStyle name="ex82" xfId="28"/>
    <cellStyle name="ex83" xfId="29"/>
    <cellStyle name="ex84" xfId="30"/>
    <cellStyle name="ex86" xfId="31"/>
    <cellStyle name="ex87" xfId="32"/>
    <cellStyle name="ex89" xfId="33"/>
    <cellStyle name="ex90" xfId="34"/>
    <cellStyle name="Normal" xfId="35"/>
    <cellStyle name="st57" xfId="36"/>
    <cellStyle name="st68" xfId="37"/>
    <cellStyle name="st69" xfId="38"/>
    <cellStyle name="st70" xfId="39"/>
    <cellStyle name="st71" xfId="40"/>
    <cellStyle name="st72" xfId="41"/>
    <cellStyle name="st73" xfId="42"/>
    <cellStyle name="st91" xfId="43"/>
    <cellStyle name="st92" xfId="44"/>
    <cellStyle name="st93" xfId="45"/>
    <cellStyle name="st94" xfId="46"/>
    <cellStyle name="st95" xfId="47"/>
    <cellStyle name="st96" xfId="48"/>
    <cellStyle name="st97" xfId="49"/>
    <cellStyle name="st98" xfId="50"/>
    <cellStyle name="style0" xfId="51"/>
    <cellStyle name="td" xfId="52"/>
    <cellStyle name="tr" xfId="53"/>
    <cellStyle name="xl_bot_header" xfId="54"/>
    <cellStyle name="xl21" xfId="55"/>
    <cellStyle name="xl22" xfId="56"/>
    <cellStyle name="xl23" xfId="57"/>
    <cellStyle name="xl24" xfId="58"/>
    <cellStyle name="xl25" xfId="59"/>
    <cellStyle name="xl26" xfId="60"/>
    <cellStyle name="xl27" xfId="61"/>
    <cellStyle name="xl28" xfId="62"/>
    <cellStyle name="xl29" xfId="63"/>
    <cellStyle name="xl30" xfId="64"/>
    <cellStyle name="xl31" xfId="65"/>
    <cellStyle name="xl32" xfId="66"/>
    <cellStyle name="xl33" xfId="67"/>
    <cellStyle name="xl34" xfId="68"/>
    <cellStyle name="xl35" xfId="69"/>
    <cellStyle name="xl36" xfId="70"/>
    <cellStyle name="xl37" xfId="71"/>
    <cellStyle name="xl38" xfId="72"/>
    <cellStyle name="xl39" xfId="73"/>
    <cellStyle name="xl40" xfId="74"/>
    <cellStyle name="xl41" xfId="75"/>
    <cellStyle name="xl42" xfId="76"/>
    <cellStyle name="xl43" xfId="77"/>
    <cellStyle name="xl44" xfId="78"/>
    <cellStyle name="xl45" xfId="79"/>
    <cellStyle name="xl46" xfId="80"/>
    <cellStyle name="xl47" xfId="81"/>
    <cellStyle name="Гиперссылка 2" xfId="82"/>
    <cellStyle name="Денежный" xfId="106" builtinId="4"/>
    <cellStyle name="Обычный" xfId="0" builtinId="0"/>
    <cellStyle name="Обычный 10" xfId="83"/>
    <cellStyle name="Обычный 13" xfId="84"/>
    <cellStyle name="Обычный 14" xfId="85"/>
    <cellStyle name="Обычный 2" xfId="86"/>
    <cellStyle name="Обычный 2 2" xfId="87"/>
    <cellStyle name="Обычный 3" xfId="88"/>
    <cellStyle name="Обычный 3 2" xfId="89"/>
    <cellStyle name="Обычный 4" xfId="1"/>
    <cellStyle name="Обычный 4 2" xfId="90"/>
    <cellStyle name="Обычный 5" xfId="91"/>
    <cellStyle name="Обычный 5 2" xfId="92"/>
    <cellStyle name="Обычный 6" xfId="93"/>
    <cellStyle name="Обычный 7" xfId="94"/>
    <cellStyle name="Обычный 8" xfId="95"/>
    <cellStyle name="Процентный 2" xfId="96"/>
    <cellStyle name="Процентный 3" xfId="97"/>
    <cellStyle name="Стиль 1" xfId="98"/>
    <cellStyle name="Стиль 2" xfId="99"/>
    <cellStyle name="Стиль 3" xfId="100"/>
    <cellStyle name="Стиль 4" xfId="101"/>
    <cellStyle name="Стиль 5" xfId="102"/>
    <cellStyle name="Стиль 6" xfId="103"/>
    <cellStyle name="Финансовый 2" xfId="104"/>
    <cellStyle name="Финансовый 3" xfId="10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75"/>
  <sheetViews>
    <sheetView tabSelected="1" view="pageBreakPreview" topLeftCell="A4" zoomScale="70" zoomScaleNormal="70" zoomScaleSheetLayoutView="70" workbookViewId="0">
      <selection activeCell="M56" sqref="M56"/>
    </sheetView>
  </sheetViews>
  <sheetFormatPr defaultColWidth="9.140625" defaultRowHeight="15.75" outlineLevelCol="1"/>
  <cols>
    <col min="1" max="1" width="20.28515625" style="1" customWidth="1"/>
    <col min="2" max="2" width="40.28515625" style="2" customWidth="1"/>
    <col min="3" max="3" width="16.5703125" style="49" customWidth="1" outlineLevel="1"/>
    <col min="4" max="4" width="15.85546875" style="4" customWidth="1" outlineLevel="1"/>
    <col min="5" max="5" width="16" style="60" customWidth="1"/>
    <col min="6" max="9" width="15.85546875" style="4" customWidth="1" outlineLevel="1"/>
    <col min="10" max="10" width="14.85546875" style="60" customWidth="1"/>
    <col min="11" max="12" width="14.85546875" style="4" customWidth="1"/>
    <col min="13" max="13" width="15" style="60" customWidth="1"/>
    <col min="14" max="15" width="15" style="4" customWidth="1"/>
    <col min="16" max="18" width="16.42578125" style="5" customWidth="1"/>
    <col min="19" max="16384" width="9.140625" style="5"/>
  </cols>
  <sheetData>
    <row r="2" spans="1:18" ht="45.75" customHeight="1">
      <c r="A2" s="63" t="s">
        <v>108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8" ht="18.75">
      <c r="A3" s="6"/>
      <c r="B3" s="7"/>
      <c r="C3" s="50"/>
      <c r="D3" s="8"/>
      <c r="E3" s="53"/>
      <c r="F3" s="8"/>
      <c r="G3" s="8"/>
      <c r="H3" s="8"/>
      <c r="I3" s="8"/>
      <c r="J3" s="53"/>
      <c r="K3" s="9"/>
      <c r="L3" s="9"/>
      <c r="M3" s="59" t="s">
        <v>0</v>
      </c>
      <c r="N3" s="3"/>
      <c r="O3" s="3"/>
    </row>
    <row r="4" spans="1:18" ht="31.5" customHeight="1">
      <c r="A4" s="69" t="s">
        <v>1</v>
      </c>
      <c r="B4" s="72" t="s">
        <v>2</v>
      </c>
      <c r="C4" s="71" t="s">
        <v>112</v>
      </c>
      <c r="D4" s="70" t="s">
        <v>113</v>
      </c>
      <c r="E4" s="62" t="s">
        <v>109</v>
      </c>
      <c r="F4" s="64" t="s">
        <v>93</v>
      </c>
      <c r="G4" s="65"/>
      <c r="H4" s="65"/>
      <c r="I4" s="66"/>
      <c r="J4" s="62" t="s">
        <v>110</v>
      </c>
      <c r="K4" s="61" t="s">
        <v>93</v>
      </c>
      <c r="L4" s="61"/>
      <c r="M4" s="62" t="s">
        <v>116</v>
      </c>
      <c r="N4" s="61" t="s">
        <v>93</v>
      </c>
      <c r="O4" s="61"/>
    </row>
    <row r="5" spans="1:18" ht="39" customHeight="1">
      <c r="A5" s="69"/>
      <c r="B5" s="72"/>
      <c r="C5" s="71"/>
      <c r="D5" s="70"/>
      <c r="E5" s="62"/>
      <c r="F5" s="67" t="s">
        <v>114</v>
      </c>
      <c r="G5" s="68"/>
      <c r="H5" s="67" t="s">
        <v>115</v>
      </c>
      <c r="I5" s="68"/>
      <c r="J5" s="62"/>
      <c r="K5" s="62" t="s">
        <v>111</v>
      </c>
      <c r="L5" s="62"/>
      <c r="M5" s="62"/>
      <c r="N5" s="62" t="s">
        <v>117</v>
      </c>
      <c r="O5" s="62"/>
    </row>
    <row r="6" spans="1:18">
      <c r="A6" s="69"/>
      <c r="B6" s="72"/>
      <c r="C6" s="71"/>
      <c r="D6" s="70"/>
      <c r="E6" s="62"/>
      <c r="F6" s="41" t="s">
        <v>94</v>
      </c>
      <c r="G6" s="41" t="s">
        <v>95</v>
      </c>
      <c r="H6" s="41" t="s">
        <v>94</v>
      </c>
      <c r="I6" s="41" t="s">
        <v>95</v>
      </c>
      <c r="J6" s="62"/>
      <c r="K6" s="41" t="s">
        <v>94</v>
      </c>
      <c r="L6" s="41" t="s">
        <v>95</v>
      </c>
      <c r="M6" s="62"/>
      <c r="N6" s="41" t="s">
        <v>94</v>
      </c>
      <c r="O6" s="41" t="s">
        <v>95</v>
      </c>
    </row>
    <row r="7" spans="1:18">
      <c r="A7" s="18" t="s">
        <v>4</v>
      </c>
      <c r="B7" s="19" t="s">
        <v>5</v>
      </c>
      <c r="C7" s="45"/>
      <c r="D7" s="10"/>
      <c r="E7" s="54"/>
      <c r="F7" s="10"/>
      <c r="G7" s="10"/>
      <c r="H7" s="10"/>
      <c r="I7" s="10"/>
      <c r="J7" s="54"/>
      <c r="K7" s="11"/>
      <c r="L7" s="11"/>
      <c r="M7" s="54"/>
      <c r="N7" s="11"/>
      <c r="O7" s="11"/>
    </row>
    <row r="8" spans="1:18" s="24" customFormat="1" ht="31.5">
      <c r="A8" s="20" t="s">
        <v>6</v>
      </c>
      <c r="B8" s="19" t="s">
        <v>7</v>
      </c>
      <c r="C8" s="44">
        <f>SUM(C9:C15)</f>
        <v>98409.1</v>
      </c>
      <c r="D8" s="44">
        <f t="shared" ref="D8:E8" si="0">SUM(D9:D15)</f>
        <v>74706.399999999994</v>
      </c>
      <c r="E8" s="44">
        <f t="shared" si="0"/>
        <v>83332</v>
      </c>
      <c r="F8" s="21">
        <f>E8-C8</f>
        <v>-15077.100000000006</v>
      </c>
      <c r="G8" s="21">
        <f>E8/C8%</f>
        <v>84.679160768668751</v>
      </c>
      <c r="H8" s="21">
        <f>E8-D8</f>
        <v>8625.6000000000058</v>
      </c>
      <c r="I8" s="21">
        <f>E8/D8%</f>
        <v>111.54599873638671</v>
      </c>
      <c r="J8" s="55">
        <f>SUM(J9:J15)</f>
        <v>70495.899999999994</v>
      </c>
      <c r="K8" s="21">
        <f>J8-E8</f>
        <v>-12836.100000000006</v>
      </c>
      <c r="L8" s="21">
        <f>J8/E8%</f>
        <v>84.59643354293668</v>
      </c>
      <c r="M8" s="55">
        <f>SUM(M9:M15)</f>
        <v>73411.600000000006</v>
      </c>
      <c r="N8" s="21">
        <f>M8-J8</f>
        <v>2915.7000000000116</v>
      </c>
      <c r="O8" s="21">
        <f>M8/J8%</f>
        <v>104.13598521332447</v>
      </c>
    </row>
    <row r="9" spans="1:18" ht="78.75">
      <c r="A9" s="12" t="s">
        <v>8</v>
      </c>
      <c r="B9" s="17" t="s">
        <v>9</v>
      </c>
      <c r="C9" s="45">
        <v>612.20000000000005</v>
      </c>
      <c r="D9" s="10">
        <v>1072.3</v>
      </c>
      <c r="E9" s="13">
        <v>1182.4000000000001</v>
      </c>
      <c r="F9" s="13">
        <f t="shared" ref="F9:F42" si="1">E9-C9</f>
        <v>570.20000000000005</v>
      </c>
      <c r="G9" s="13">
        <f t="shared" ref="G9:G42" si="2">E9/C9%</f>
        <v>193.13949689643906</v>
      </c>
      <c r="H9" s="13">
        <f t="shared" ref="H9:H42" si="3">E9-D9</f>
        <v>110.10000000000014</v>
      </c>
      <c r="I9" s="13">
        <f t="shared" ref="I9:I42" si="4">E9/D9%</f>
        <v>110.26764897883056</v>
      </c>
      <c r="J9" s="13">
        <v>966.4</v>
      </c>
      <c r="K9" s="13">
        <f t="shared" ref="K9:K42" si="5">J9-E9</f>
        <v>-216.00000000000011</v>
      </c>
      <c r="L9" s="13">
        <f t="shared" ref="L9:L42" si="6">J9/E9%</f>
        <v>81.732070365358581</v>
      </c>
      <c r="M9" s="13">
        <v>1146.4000000000001</v>
      </c>
      <c r="N9" s="13">
        <f t="shared" ref="N9:N42" si="7">M9-J9</f>
        <v>180.00000000000011</v>
      </c>
      <c r="O9" s="13">
        <f t="shared" ref="O9:O42" si="8">M9/J9%</f>
        <v>118.62582781456955</v>
      </c>
      <c r="P9" s="25"/>
      <c r="Q9" s="25"/>
      <c r="R9" s="25"/>
    </row>
    <row r="10" spans="1:18" ht="94.5">
      <c r="A10" s="12" t="s">
        <v>10</v>
      </c>
      <c r="B10" s="17" t="s">
        <v>11</v>
      </c>
      <c r="C10" s="45">
        <v>32469.5</v>
      </c>
      <c r="D10" s="10">
        <v>36106.300000000003</v>
      </c>
      <c r="E10" s="13">
        <v>37474.699999999997</v>
      </c>
      <c r="F10" s="13">
        <f t="shared" si="1"/>
        <v>5005.1999999999971</v>
      </c>
      <c r="G10" s="13">
        <f t="shared" si="2"/>
        <v>115.41508184604012</v>
      </c>
      <c r="H10" s="13">
        <f t="shared" si="3"/>
        <v>1368.3999999999942</v>
      </c>
      <c r="I10" s="13">
        <f t="shared" si="4"/>
        <v>103.78992031861473</v>
      </c>
      <c r="J10" s="13">
        <v>34261.1</v>
      </c>
      <c r="K10" s="13">
        <f t="shared" si="5"/>
        <v>-3213.5999999999985</v>
      </c>
      <c r="L10" s="13">
        <f t="shared" si="6"/>
        <v>91.424614473231273</v>
      </c>
      <c r="M10" s="13">
        <v>36161.800000000003</v>
      </c>
      <c r="N10" s="13">
        <f t="shared" si="7"/>
        <v>1900.7000000000044</v>
      </c>
      <c r="O10" s="13">
        <f t="shared" si="8"/>
        <v>105.54769111324507</v>
      </c>
      <c r="P10" s="25"/>
      <c r="Q10" s="25"/>
      <c r="R10" s="25"/>
    </row>
    <row r="11" spans="1:18">
      <c r="A11" s="12" t="s">
        <v>12</v>
      </c>
      <c r="B11" s="17" t="s">
        <v>13</v>
      </c>
      <c r="C11" s="45">
        <v>59.8</v>
      </c>
      <c r="D11" s="10">
        <v>0</v>
      </c>
      <c r="E11" s="13">
        <v>0</v>
      </c>
      <c r="F11" s="13">
        <f t="shared" si="1"/>
        <v>-59.8</v>
      </c>
      <c r="G11" s="13">
        <f t="shared" si="2"/>
        <v>0</v>
      </c>
      <c r="H11" s="13">
        <f t="shared" si="3"/>
        <v>0</v>
      </c>
      <c r="I11" s="13" t="e">
        <f t="shared" si="4"/>
        <v>#DIV/0!</v>
      </c>
      <c r="J11" s="13">
        <v>0</v>
      </c>
      <c r="K11" s="13">
        <f t="shared" si="5"/>
        <v>0</v>
      </c>
      <c r="L11" s="13" t="e">
        <f t="shared" si="6"/>
        <v>#DIV/0!</v>
      </c>
      <c r="M11" s="13">
        <v>0</v>
      </c>
      <c r="N11" s="13">
        <f t="shared" si="7"/>
        <v>0</v>
      </c>
      <c r="O11" s="13" t="e">
        <f t="shared" si="8"/>
        <v>#DIV/0!</v>
      </c>
      <c r="P11" s="25"/>
      <c r="Q11" s="25"/>
      <c r="R11" s="25"/>
    </row>
    <row r="12" spans="1:18" ht="78.75">
      <c r="A12" s="12" t="s">
        <v>14</v>
      </c>
      <c r="B12" s="17" t="s">
        <v>15</v>
      </c>
      <c r="C12" s="45">
        <v>9281.5</v>
      </c>
      <c r="D12" s="10">
        <v>10824.2</v>
      </c>
      <c r="E12" s="13">
        <v>10610.5</v>
      </c>
      <c r="F12" s="13">
        <f t="shared" si="1"/>
        <v>1329</v>
      </c>
      <c r="G12" s="13">
        <f t="shared" si="2"/>
        <v>114.31880622744168</v>
      </c>
      <c r="H12" s="13">
        <f t="shared" si="3"/>
        <v>-213.70000000000073</v>
      </c>
      <c r="I12" s="13">
        <f t="shared" si="4"/>
        <v>98.025720145599678</v>
      </c>
      <c r="J12" s="13">
        <v>9765.1</v>
      </c>
      <c r="K12" s="13">
        <f t="shared" si="5"/>
        <v>-845.39999999999964</v>
      </c>
      <c r="L12" s="13">
        <f t="shared" si="6"/>
        <v>92.032420715329152</v>
      </c>
      <c r="M12" s="13">
        <v>10465.1</v>
      </c>
      <c r="N12" s="13">
        <f t="shared" si="7"/>
        <v>700</v>
      </c>
      <c r="O12" s="13">
        <f t="shared" si="8"/>
        <v>107.16838537239761</v>
      </c>
      <c r="P12" s="25"/>
      <c r="Q12" s="25"/>
      <c r="R12" s="25"/>
    </row>
    <row r="13" spans="1:18" ht="31.5">
      <c r="A13" s="12" t="s">
        <v>16</v>
      </c>
      <c r="B13" s="17" t="s">
        <v>17</v>
      </c>
      <c r="C13" s="45">
        <v>1874.9</v>
      </c>
      <c r="D13" s="10">
        <v>0</v>
      </c>
      <c r="E13" s="13">
        <v>0</v>
      </c>
      <c r="F13" s="13">
        <f t="shared" si="1"/>
        <v>-1874.9</v>
      </c>
      <c r="G13" s="13">
        <f t="shared" si="2"/>
        <v>0</v>
      </c>
      <c r="H13" s="13">
        <f t="shared" si="3"/>
        <v>0</v>
      </c>
      <c r="I13" s="13" t="e">
        <f t="shared" si="4"/>
        <v>#DIV/0!</v>
      </c>
      <c r="J13" s="13">
        <v>0</v>
      </c>
      <c r="K13" s="13">
        <f t="shared" si="5"/>
        <v>0</v>
      </c>
      <c r="L13" s="13" t="e">
        <f t="shared" si="6"/>
        <v>#DIV/0!</v>
      </c>
      <c r="M13" s="13">
        <v>0</v>
      </c>
      <c r="N13" s="13">
        <f t="shared" si="7"/>
        <v>0</v>
      </c>
      <c r="O13" s="13" t="e">
        <f t="shared" si="8"/>
        <v>#DIV/0!</v>
      </c>
      <c r="P13" s="25"/>
      <c r="Q13" s="25"/>
      <c r="R13" s="25"/>
    </row>
    <row r="14" spans="1:18">
      <c r="A14" s="12" t="s">
        <v>18</v>
      </c>
      <c r="B14" s="17" t="s">
        <v>19</v>
      </c>
      <c r="C14" s="45">
        <v>0</v>
      </c>
      <c r="D14" s="10">
        <v>0</v>
      </c>
      <c r="E14" s="13">
        <v>600</v>
      </c>
      <c r="F14" s="13">
        <f t="shared" si="1"/>
        <v>600</v>
      </c>
      <c r="G14" s="13"/>
      <c r="H14" s="13">
        <f t="shared" si="3"/>
        <v>600</v>
      </c>
      <c r="I14" s="13" t="e">
        <f t="shared" si="4"/>
        <v>#DIV/0!</v>
      </c>
      <c r="J14" s="13">
        <v>600</v>
      </c>
      <c r="K14" s="13">
        <f t="shared" si="5"/>
        <v>0</v>
      </c>
      <c r="L14" s="13">
        <f t="shared" si="6"/>
        <v>100</v>
      </c>
      <c r="M14" s="13">
        <v>600</v>
      </c>
      <c r="N14" s="13">
        <f t="shared" si="7"/>
        <v>0</v>
      </c>
      <c r="O14" s="13">
        <f t="shared" si="8"/>
        <v>100</v>
      </c>
      <c r="P14" s="25"/>
      <c r="Q14" s="25"/>
      <c r="R14" s="25"/>
    </row>
    <row r="15" spans="1:18" ht="31.5">
      <c r="A15" s="12" t="s">
        <v>20</v>
      </c>
      <c r="B15" s="17" t="s">
        <v>21</v>
      </c>
      <c r="C15" s="45">
        <v>54111.199999999997</v>
      </c>
      <c r="D15" s="10">
        <v>26703.599999999999</v>
      </c>
      <c r="E15" s="13">
        <v>33464.400000000001</v>
      </c>
      <c r="F15" s="13">
        <f t="shared" si="1"/>
        <v>-20646.799999999996</v>
      </c>
      <c r="G15" s="13">
        <f t="shared" si="2"/>
        <v>61.843758778219673</v>
      </c>
      <c r="H15" s="13">
        <f t="shared" si="3"/>
        <v>6760.8000000000029</v>
      </c>
      <c r="I15" s="13">
        <f t="shared" si="4"/>
        <v>125.31793466049523</v>
      </c>
      <c r="J15" s="13">
        <v>24903.3</v>
      </c>
      <c r="K15" s="13">
        <f t="shared" si="5"/>
        <v>-8561.1000000000022</v>
      </c>
      <c r="L15" s="13">
        <f t="shared" si="6"/>
        <v>74.41729121095851</v>
      </c>
      <c r="M15" s="13">
        <v>25038.3</v>
      </c>
      <c r="N15" s="13">
        <f t="shared" si="7"/>
        <v>135</v>
      </c>
      <c r="O15" s="13">
        <f t="shared" si="8"/>
        <v>100.54209683054053</v>
      </c>
      <c r="P15" s="25"/>
      <c r="Q15" s="25"/>
      <c r="R15" s="25"/>
    </row>
    <row r="16" spans="1:18">
      <c r="A16" s="20" t="s">
        <v>98</v>
      </c>
      <c r="B16" s="19" t="s">
        <v>101</v>
      </c>
      <c r="C16" s="46">
        <f>C17</f>
        <v>44.8</v>
      </c>
      <c r="D16" s="22">
        <f>D17</f>
        <v>0</v>
      </c>
      <c r="E16" s="22">
        <f>E17</f>
        <v>0</v>
      </c>
      <c r="F16" s="23">
        <f t="shared" ref="F16:F17" si="9">E16-C16</f>
        <v>-44.8</v>
      </c>
      <c r="G16" s="23">
        <f t="shared" ref="G16:G17" si="10">E16/C16%</f>
        <v>0</v>
      </c>
      <c r="H16" s="23">
        <f t="shared" ref="H16:H17" si="11">E16-D16</f>
        <v>0</v>
      </c>
      <c r="I16" s="23" t="e">
        <f t="shared" ref="I16:I17" si="12">E16/D16%</f>
        <v>#DIV/0!</v>
      </c>
      <c r="J16" s="22">
        <f>J17</f>
        <v>0</v>
      </c>
      <c r="K16" s="13">
        <f t="shared" ref="K16:K17" si="13">J16-E16</f>
        <v>0</v>
      </c>
      <c r="L16" s="13" t="e">
        <f t="shared" ref="L16:L17" si="14">J16/E16%</f>
        <v>#DIV/0!</v>
      </c>
      <c r="M16" s="22">
        <f>M17</f>
        <v>0</v>
      </c>
      <c r="N16" s="13">
        <f t="shared" ref="N16:N17" si="15">M16-J16</f>
        <v>0</v>
      </c>
      <c r="O16" s="13" t="e">
        <f t="shared" ref="O16:O17" si="16">M16/J16%</f>
        <v>#DIV/0!</v>
      </c>
      <c r="P16" s="25"/>
      <c r="Q16" s="25"/>
      <c r="R16" s="25"/>
    </row>
    <row r="17" spans="1:18" ht="31.5">
      <c r="A17" s="12" t="s">
        <v>99</v>
      </c>
      <c r="B17" s="17" t="s">
        <v>102</v>
      </c>
      <c r="C17" s="45">
        <v>44.8</v>
      </c>
      <c r="D17" s="10">
        <v>0</v>
      </c>
      <c r="E17" s="13">
        <v>0</v>
      </c>
      <c r="F17" s="13">
        <f t="shared" si="9"/>
        <v>-44.8</v>
      </c>
      <c r="G17" s="13">
        <f t="shared" si="10"/>
        <v>0</v>
      </c>
      <c r="H17" s="13">
        <f t="shared" si="11"/>
        <v>0</v>
      </c>
      <c r="I17" s="13" t="e">
        <f t="shared" si="12"/>
        <v>#DIV/0!</v>
      </c>
      <c r="J17" s="13">
        <v>0</v>
      </c>
      <c r="K17" s="13">
        <f t="shared" si="13"/>
        <v>0</v>
      </c>
      <c r="L17" s="13" t="e">
        <f t="shared" si="14"/>
        <v>#DIV/0!</v>
      </c>
      <c r="M17" s="13">
        <v>0</v>
      </c>
      <c r="N17" s="13">
        <f t="shared" si="15"/>
        <v>0</v>
      </c>
      <c r="O17" s="13" t="e">
        <f t="shared" si="16"/>
        <v>#DIV/0!</v>
      </c>
      <c r="P17" s="25"/>
      <c r="Q17" s="25"/>
      <c r="R17" s="25"/>
    </row>
    <row r="18" spans="1:18" s="24" customFormat="1" ht="63">
      <c r="A18" s="20" t="s">
        <v>22</v>
      </c>
      <c r="B18" s="19" t="s">
        <v>23</v>
      </c>
      <c r="C18" s="44">
        <f>SUM(C19:C21)</f>
        <v>13858.6</v>
      </c>
      <c r="D18" s="44">
        <f t="shared" ref="D18:E18" si="17">SUM(D19:D21)</f>
        <v>8002.4</v>
      </c>
      <c r="E18" s="44">
        <f t="shared" si="17"/>
        <v>5735</v>
      </c>
      <c r="F18" s="21">
        <f t="shared" si="1"/>
        <v>-8123.6</v>
      </c>
      <c r="G18" s="21">
        <f t="shared" si="2"/>
        <v>41.382246402955559</v>
      </c>
      <c r="H18" s="21">
        <f t="shared" si="3"/>
        <v>-2267.3999999999996</v>
      </c>
      <c r="I18" s="21">
        <f t="shared" si="4"/>
        <v>71.666000199940015</v>
      </c>
      <c r="J18" s="44">
        <f t="shared" ref="J18" si="18">SUM(J19:J21)</f>
        <v>3099.8</v>
      </c>
      <c r="K18" s="21">
        <f t="shared" si="5"/>
        <v>-2635.2</v>
      </c>
      <c r="L18" s="21">
        <f t="shared" si="6"/>
        <v>54.050566695727987</v>
      </c>
      <c r="M18" s="44">
        <f t="shared" ref="M18" si="19">SUM(M19:M21)</f>
        <v>3099.8</v>
      </c>
      <c r="N18" s="21">
        <f t="shared" si="7"/>
        <v>0</v>
      </c>
      <c r="O18" s="21">
        <f t="shared" si="8"/>
        <v>100</v>
      </c>
      <c r="P18" s="25"/>
      <c r="Q18" s="25"/>
      <c r="R18" s="25"/>
    </row>
    <row r="19" spans="1:18" s="24" customFormat="1">
      <c r="A19" s="12" t="s">
        <v>106</v>
      </c>
      <c r="B19" s="17" t="s">
        <v>107</v>
      </c>
      <c r="C19" s="47">
        <v>0</v>
      </c>
      <c r="D19" s="10">
        <v>0</v>
      </c>
      <c r="E19" s="56">
        <v>0</v>
      </c>
      <c r="F19" s="42">
        <f t="shared" si="1"/>
        <v>0</v>
      </c>
      <c r="G19" s="42" t="e">
        <f t="shared" si="2"/>
        <v>#DIV/0!</v>
      </c>
      <c r="H19" s="42">
        <f t="shared" si="3"/>
        <v>0</v>
      </c>
      <c r="I19" s="42" t="e">
        <f t="shared" si="4"/>
        <v>#DIV/0!</v>
      </c>
      <c r="J19" s="56"/>
      <c r="K19" s="42">
        <f t="shared" si="5"/>
        <v>0</v>
      </c>
      <c r="L19" s="42" t="e">
        <f t="shared" si="6"/>
        <v>#DIV/0!</v>
      </c>
      <c r="M19" s="56">
        <v>0</v>
      </c>
      <c r="N19" s="42">
        <f t="shared" si="7"/>
        <v>0</v>
      </c>
      <c r="O19" s="42" t="e">
        <f t="shared" si="8"/>
        <v>#DIV/0!</v>
      </c>
      <c r="P19" s="25"/>
      <c r="Q19" s="25"/>
      <c r="R19" s="25"/>
    </row>
    <row r="20" spans="1:18" ht="63">
      <c r="A20" s="12" t="s">
        <v>24</v>
      </c>
      <c r="B20" s="17" t="s">
        <v>25</v>
      </c>
      <c r="C20" s="45">
        <v>0</v>
      </c>
      <c r="D20" s="10">
        <v>0</v>
      </c>
      <c r="E20" s="13">
        <v>0</v>
      </c>
      <c r="F20" s="13">
        <f t="shared" si="1"/>
        <v>0</v>
      </c>
      <c r="G20" s="13" t="e">
        <f t="shared" si="2"/>
        <v>#DIV/0!</v>
      </c>
      <c r="H20" s="13">
        <f t="shared" si="3"/>
        <v>0</v>
      </c>
      <c r="I20" s="13" t="e">
        <f t="shared" si="4"/>
        <v>#DIV/0!</v>
      </c>
      <c r="J20" s="13">
        <v>0</v>
      </c>
      <c r="K20" s="13">
        <f t="shared" si="5"/>
        <v>0</v>
      </c>
      <c r="L20" s="13" t="e">
        <f t="shared" si="6"/>
        <v>#DIV/0!</v>
      </c>
      <c r="M20" s="13">
        <v>0</v>
      </c>
      <c r="N20" s="13">
        <f t="shared" si="7"/>
        <v>0</v>
      </c>
      <c r="O20" s="13" t="e">
        <f t="shared" si="8"/>
        <v>#DIV/0!</v>
      </c>
      <c r="P20" s="25"/>
      <c r="Q20" s="25"/>
      <c r="R20" s="25"/>
    </row>
    <row r="21" spans="1:18" ht="63">
      <c r="A21" s="12" t="s">
        <v>104</v>
      </c>
      <c r="B21" s="17" t="s">
        <v>105</v>
      </c>
      <c r="C21" s="45">
        <v>13858.6</v>
      </c>
      <c r="D21" s="10">
        <v>8002.4</v>
      </c>
      <c r="E21" s="13">
        <v>5735</v>
      </c>
      <c r="F21" s="13">
        <f t="shared" ref="F21" si="20">E21-C21</f>
        <v>-8123.6</v>
      </c>
      <c r="G21" s="13">
        <f t="shared" ref="G21" si="21">E21/C21%</f>
        <v>41.382246402955559</v>
      </c>
      <c r="H21" s="13">
        <f t="shared" ref="H21" si="22">E21-D21</f>
        <v>-2267.3999999999996</v>
      </c>
      <c r="I21" s="13">
        <f t="shared" ref="I21" si="23">E21/D21%</f>
        <v>71.666000199940015</v>
      </c>
      <c r="J21" s="13">
        <v>3099.8</v>
      </c>
      <c r="K21" s="13">
        <f t="shared" ref="K21" si="24">J21-E21</f>
        <v>-2635.2</v>
      </c>
      <c r="L21" s="13">
        <f t="shared" ref="L21" si="25">J21/E21%</f>
        <v>54.050566695727987</v>
      </c>
      <c r="M21" s="13">
        <v>3099.8</v>
      </c>
      <c r="N21" s="13">
        <f t="shared" ref="N21" si="26">M21-J21</f>
        <v>0</v>
      </c>
      <c r="O21" s="13">
        <f t="shared" ref="O21" si="27">M21/J21%</f>
        <v>100</v>
      </c>
      <c r="P21" s="25"/>
      <c r="Q21" s="25"/>
      <c r="R21" s="25"/>
    </row>
    <row r="22" spans="1:18" s="24" customFormat="1">
      <c r="A22" s="20" t="s">
        <v>26</v>
      </c>
      <c r="B22" s="19" t="s">
        <v>27</v>
      </c>
      <c r="C22" s="44">
        <f>SUM(C23:C27)</f>
        <v>64802.400000000009</v>
      </c>
      <c r="D22" s="44">
        <f t="shared" ref="D22:E22" si="28">SUM(D23:D27)</f>
        <v>78408.3</v>
      </c>
      <c r="E22" s="44">
        <f t="shared" si="28"/>
        <v>155279.09999999998</v>
      </c>
      <c r="F22" s="21">
        <f t="shared" si="1"/>
        <v>90476.699999999968</v>
      </c>
      <c r="G22" s="21">
        <f t="shared" si="2"/>
        <v>239.6193659494092</v>
      </c>
      <c r="H22" s="21">
        <f t="shared" si="3"/>
        <v>76870.799999999974</v>
      </c>
      <c r="I22" s="21">
        <f t="shared" si="4"/>
        <v>198.03911065537699</v>
      </c>
      <c r="J22" s="44">
        <f t="shared" ref="J22" si="29">SUM(J23:J27)</f>
        <v>52941.3</v>
      </c>
      <c r="K22" s="21">
        <f t="shared" si="5"/>
        <v>-102337.79999999997</v>
      </c>
      <c r="L22" s="21">
        <f t="shared" si="6"/>
        <v>34.09428570876571</v>
      </c>
      <c r="M22" s="44">
        <f t="shared" ref="M22" si="30">SUM(M23:M27)</f>
        <v>75311.5</v>
      </c>
      <c r="N22" s="21">
        <f t="shared" si="7"/>
        <v>22370.199999999997</v>
      </c>
      <c r="O22" s="21">
        <f t="shared" si="8"/>
        <v>142.25472362786709</v>
      </c>
      <c r="P22" s="25"/>
      <c r="Q22" s="25"/>
      <c r="R22" s="25"/>
    </row>
    <row r="23" spans="1:18" s="24" customFormat="1">
      <c r="A23" s="12" t="s">
        <v>96</v>
      </c>
      <c r="B23" s="17" t="s">
        <v>97</v>
      </c>
      <c r="C23" s="47">
        <v>170.4</v>
      </c>
      <c r="D23" s="42">
        <v>183.5</v>
      </c>
      <c r="E23" s="56">
        <v>269.39999999999998</v>
      </c>
      <c r="F23" s="13">
        <f t="shared" ref="F23" si="31">E23-C23</f>
        <v>98.999999999999972</v>
      </c>
      <c r="G23" s="13">
        <f t="shared" ref="G23" si="32">E23/C23%</f>
        <v>158.09859154929578</v>
      </c>
      <c r="H23" s="13">
        <f t="shared" ref="H23" si="33">E23-D23</f>
        <v>85.899999999999977</v>
      </c>
      <c r="I23" s="13">
        <f t="shared" ref="I23" si="34">E23/D23%</f>
        <v>146.81198910081744</v>
      </c>
      <c r="J23" s="56">
        <v>269.39999999999998</v>
      </c>
      <c r="K23" s="42">
        <f t="shared" si="5"/>
        <v>0</v>
      </c>
      <c r="L23" s="42">
        <f t="shared" si="6"/>
        <v>100</v>
      </c>
      <c r="M23" s="56">
        <v>269.39999999999998</v>
      </c>
      <c r="N23" s="42">
        <f t="shared" si="7"/>
        <v>0</v>
      </c>
      <c r="O23" s="42">
        <f t="shared" si="8"/>
        <v>100</v>
      </c>
      <c r="P23" s="25"/>
      <c r="Q23" s="25"/>
      <c r="R23" s="25"/>
    </row>
    <row r="24" spans="1:18">
      <c r="A24" s="12" t="s">
        <v>28</v>
      </c>
      <c r="B24" s="17" t="s">
        <v>29</v>
      </c>
      <c r="C24" s="45">
        <v>1465.9</v>
      </c>
      <c r="D24" s="10">
        <v>1695.2</v>
      </c>
      <c r="E24" s="13">
        <v>2121.3000000000002</v>
      </c>
      <c r="F24" s="13">
        <f t="shared" si="1"/>
        <v>655.40000000000009</v>
      </c>
      <c r="G24" s="13">
        <f t="shared" si="2"/>
        <v>144.70973463401324</v>
      </c>
      <c r="H24" s="13">
        <f t="shared" si="3"/>
        <v>426.10000000000014</v>
      </c>
      <c r="I24" s="13">
        <f t="shared" si="4"/>
        <v>125.13567720622935</v>
      </c>
      <c r="J24" s="13">
        <v>1644</v>
      </c>
      <c r="K24" s="13">
        <f t="shared" si="5"/>
        <v>-477.30000000000018</v>
      </c>
      <c r="L24" s="13">
        <f t="shared" si="6"/>
        <v>77.499646443218779</v>
      </c>
      <c r="M24" s="13">
        <v>1698.1</v>
      </c>
      <c r="N24" s="13">
        <f t="shared" si="7"/>
        <v>54.099999999999909</v>
      </c>
      <c r="O24" s="13">
        <f t="shared" si="8"/>
        <v>103.29075425790752</v>
      </c>
      <c r="P24" s="25"/>
      <c r="Q24" s="25"/>
      <c r="R24" s="25"/>
    </row>
    <row r="25" spans="1:18">
      <c r="A25" s="12" t="s">
        <v>30</v>
      </c>
      <c r="B25" s="17" t="s">
        <v>31</v>
      </c>
      <c r="C25" s="45">
        <v>4200</v>
      </c>
      <c r="D25" s="10">
        <v>9539</v>
      </c>
      <c r="E25" s="13">
        <v>8506.6</v>
      </c>
      <c r="F25" s="13">
        <f t="shared" si="1"/>
        <v>4306.6000000000004</v>
      </c>
      <c r="G25" s="13">
        <f t="shared" si="2"/>
        <v>202.53809523809525</v>
      </c>
      <c r="H25" s="13">
        <f t="shared" si="3"/>
        <v>-1032.3999999999996</v>
      </c>
      <c r="I25" s="13">
        <f t="shared" si="4"/>
        <v>89.177062585176643</v>
      </c>
      <c r="J25" s="13">
        <v>8800.5</v>
      </c>
      <c r="K25" s="13">
        <f t="shared" si="5"/>
        <v>293.89999999999964</v>
      </c>
      <c r="L25" s="13">
        <f t="shared" si="6"/>
        <v>103.4549643805986</v>
      </c>
      <c r="M25" s="13">
        <v>9152.7000000000007</v>
      </c>
      <c r="N25" s="13">
        <f t="shared" si="7"/>
        <v>352.20000000000073</v>
      </c>
      <c r="O25" s="13">
        <f t="shared" si="8"/>
        <v>104.00204533833306</v>
      </c>
      <c r="P25" s="25"/>
      <c r="Q25" s="25"/>
      <c r="R25" s="25"/>
    </row>
    <row r="26" spans="1:18" ht="31.5">
      <c r="A26" s="12" t="s">
        <v>32</v>
      </c>
      <c r="B26" s="17" t="s">
        <v>33</v>
      </c>
      <c r="C26" s="45">
        <v>48964.3</v>
      </c>
      <c r="D26" s="10">
        <v>62465.599999999999</v>
      </c>
      <c r="E26" s="13">
        <v>139866.79999999999</v>
      </c>
      <c r="F26" s="13">
        <f t="shared" si="1"/>
        <v>90902.499999999985</v>
      </c>
      <c r="G26" s="13">
        <f t="shared" si="2"/>
        <v>285.65056582040381</v>
      </c>
      <c r="H26" s="13">
        <f t="shared" si="3"/>
        <v>77401.199999999983</v>
      </c>
      <c r="I26" s="13">
        <f t="shared" si="4"/>
        <v>223.91012013011962</v>
      </c>
      <c r="J26" s="13">
        <v>38412.400000000001</v>
      </c>
      <c r="K26" s="13">
        <f t="shared" si="5"/>
        <v>-101454.39999999999</v>
      </c>
      <c r="L26" s="13">
        <f t="shared" si="6"/>
        <v>27.463558185359215</v>
      </c>
      <c r="M26" s="13">
        <v>60376.3</v>
      </c>
      <c r="N26" s="13">
        <f t="shared" si="7"/>
        <v>21963.9</v>
      </c>
      <c r="O26" s="13">
        <f t="shared" si="8"/>
        <v>157.1791921358728</v>
      </c>
      <c r="P26" s="25"/>
      <c r="Q26" s="25"/>
      <c r="R26" s="25"/>
    </row>
    <row r="27" spans="1:18" ht="31.5">
      <c r="A27" s="12" t="s">
        <v>34</v>
      </c>
      <c r="B27" s="17" t="s">
        <v>35</v>
      </c>
      <c r="C27" s="45">
        <v>10001.799999999999</v>
      </c>
      <c r="D27" s="10">
        <v>4525</v>
      </c>
      <c r="E27" s="13">
        <v>4515</v>
      </c>
      <c r="F27" s="13">
        <f t="shared" si="1"/>
        <v>-5486.7999999999993</v>
      </c>
      <c r="G27" s="13">
        <f t="shared" si="2"/>
        <v>45.141874462596739</v>
      </c>
      <c r="H27" s="13">
        <f t="shared" si="3"/>
        <v>-10</v>
      </c>
      <c r="I27" s="13">
        <f t="shared" si="4"/>
        <v>99.779005524861873</v>
      </c>
      <c r="J27" s="13">
        <v>3815</v>
      </c>
      <c r="K27" s="13">
        <f t="shared" si="5"/>
        <v>-700</v>
      </c>
      <c r="L27" s="13">
        <f t="shared" si="6"/>
        <v>84.496124031007753</v>
      </c>
      <c r="M27" s="13">
        <v>3815</v>
      </c>
      <c r="N27" s="13">
        <f t="shared" si="7"/>
        <v>0</v>
      </c>
      <c r="O27" s="13">
        <f t="shared" si="8"/>
        <v>100</v>
      </c>
      <c r="P27" s="25"/>
      <c r="Q27" s="25"/>
      <c r="R27" s="25"/>
    </row>
    <row r="28" spans="1:18" s="24" customFormat="1" ht="31.5">
      <c r="A28" s="20" t="s">
        <v>36</v>
      </c>
      <c r="B28" s="19" t="s">
        <v>37</v>
      </c>
      <c r="C28" s="44">
        <f>SUM(C29:C31)</f>
        <v>55708.299999999996</v>
      </c>
      <c r="D28" s="44">
        <f t="shared" ref="D28:E28" si="35">SUM(D29:D31)</f>
        <v>34256.5</v>
      </c>
      <c r="E28" s="44">
        <f t="shared" si="35"/>
        <v>44426</v>
      </c>
      <c r="F28" s="21">
        <f t="shared" si="1"/>
        <v>-11282.299999999996</v>
      </c>
      <c r="G28" s="21">
        <f t="shared" si="2"/>
        <v>79.747542107729018</v>
      </c>
      <c r="H28" s="21">
        <f t="shared" si="3"/>
        <v>10169.5</v>
      </c>
      <c r="I28" s="21">
        <f t="shared" si="4"/>
        <v>129.6863368995665</v>
      </c>
      <c r="J28" s="44">
        <f t="shared" ref="J28" si="36">SUM(J29:J31)</f>
        <v>5292.5</v>
      </c>
      <c r="K28" s="21">
        <f t="shared" si="5"/>
        <v>-39133.5</v>
      </c>
      <c r="L28" s="21">
        <f t="shared" si="6"/>
        <v>11.913068923603296</v>
      </c>
      <c r="M28" s="44">
        <f t="shared" ref="M28" si="37">SUM(M29:M31)</f>
        <v>5292.5</v>
      </c>
      <c r="N28" s="21">
        <f t="shared" si="7"/>
        <v>0</v>
      </c>
      <c r="O28" s="21">
        <f t="shared" si="8"/>
        <v>100</v>
      </c>
      <c r="P28" s="25"/>
      <c r="Q28" s="25"/>
      <c r="R28" s="25"/>
    </row>
    <row r="29" spans="1:18">
      <c r="A29" s="12" t="s">
        <v>38</v>
      </c>
      <c r="B29" s="17" t="s">
        <v>39</v>
      </c>
      <c r="C29" s="45">
        <v>50268</v>
      </c>
      <c r="D29" s="10">
        <v>28522.5</v>
      </c>
      <c r="E29" s="13">
        <v>3949.5</v>
      </c>
      <c r="F29" s="13">
        <f t="shared" si="1"/>
        <v>-46318.5</v>
      </c>
      <c r="G29" s="13">
        <f t="shared" si="2"/>
        <v>7.8568870852232031</v>
      </c>
      <c r="H29" s="13">
        <f t="shared" si="3"/>
        <v>-24573</v>
      </c>
      <c r="I29" s="13">
        <f t="shared" si="4"/>
        <v>13.846962924007361</v>
      </c>
      <c r="J29" s="13">
        <v>3949.5</v>
      </c>
      <c r="K29" s="13">
        <f t="shared" si="5"/>
        <v>0</v>
      </c>
      <c r="L29" s="13">
        <f t="shared" si="6"/>
        <v>100</v>
      </c>
      <c r="M29" s="13">
        <v>3949.5</v>
      </c>
      <c r="N29" s="13">
        <f t="shared" si="7"/>
        <v>0</v>
      </c>
      <c r="O29" s="13">
        <f t="shared" si="8"/>
        <v>100</v>
      </c>
      <c r="P29" s="25"/>
      <c r="Q29" s="25"/>
      <c r="R29" s="25"/>
    </row>
    <row r="30" spans="1:18">
      <c r="A30" s="12" t="s">
        <v>40</v>
      </c>
      <c r="B30" s="17" t="s">
        <v>41</v>
      </c>
      <c r="C30" s="45">
        <v>5365.6</v>
      </c>
      <c r="D30" s="10">
        <v>5654</v>
      </c>
      <c r="E30" s="13">
        <v>1255</v>
      </c>
      <c r="F30" s="13">
        <f t="shared" si="1"/>
        <v>-4110.6000000000004</v>
      </c>
      <c r="G30" s="13">
        <f t="shared" si="2"/>
        <v>23.389742060533766</v>
      </c>
      <c r="H30" s="13">
        <f t="shared" si="3"/>
        <v>-4399</v>
      </c>
      <c r="I30" s="13">
        <f t="shared" si="4"/>
        <v>22.196674920410331</v>
      </c>
      <c r="J30" s="13">
        <v>1255</v>
      </c>
      <c r="K30" s="13">
        <f t="shared" si="5"/>
        <v>0</v>
      </c>
      <c r="L30" s="13">
        <f t="shared" si="6"/>
        <v>100</v>
      </c>
      <c r="M30" s="13">
        <v>1255</v>
      </c>
      <c r="N30" s="13">
        <f t="shared" si="7"/>
        <v>0</v>
      </c>
      <c r="O30" s="13">
        <f t="shared" si="8"/>
        <v>100</v>
      </c>
      <c r="P30" s="25"/>
      <c r="Q30" s="25"/>
      <c r="R30" s="25"/>
    </row>
    <row r="31" spans="1:18" ht="31.5">
      <c r="A31" s="12" t="s">
        <v>42</v>
      </c>
      <c r="B31" s="17" t="s">
        <v>43</v>
      </c>
      <c r="C31" s="45">
        <v>74.7</v>
      </c>
      <c r="D31" s="10">
        <v>80</v>
      </c>
      <c r="E31" s="13">
        <v>39221.5</v>
      </c>
      <c r="F31" s="13">
        <f t="shared" si="1"/>
        <v>39146.800000000003</v>
      </c>
      <c r="G31" s="13">
        <f t="shared" si="2"/>
        <v>52505.354752342704</v>
      </c>
      <c r="H31" s="13">
        <f t="shared" si="3"/>
        <v>39141.5</v>
      </c>
      <c r="I31" s="13">
        <f t="shared" si="4"/>
        <v>49026.875</v>
      </c>
      <c r="J31" s="13">
        <v>88</v>
      </c>
      <c r="K31" s="13">
        <f t="shared" si="5"/>
        <v>-39133.5</v>
      </c>
      <c r="L31" s="13">
        <f t="shared" si="6"/>
        <v>0.2243667376311462</v>
      </c>
      <c r="M31" s="13">
        <v>88</v>
      </c>
      <c r="N31" s="13">
        <f t="shared" si="7"/>
        <v>0</v>
      </c>
      <c r="O31" s="13">
        <f t="shared" si="8"/>
        <v>100</v>
      </c>
      <c r="P31" s="25"/>
      <c r="Q31" s="25"/>
      <c r="R31" s="25"/>
    </row>
    <row r="32" spans="1:18" s="24" customFormat="1">
      <c r="A32" s="20" t="s">
        <v>44</v>
      </c>
      <c r="B32" s="19" t="s">
        <v>45</v>
      </c>
      <c r="C32" s="44">
        <f>C33</f>
        <v>0</v>
      </c>
      <c r="D32" s="44">
        <f t="shared" ref="D32:E32" si="38">D33</f>
        <v>422.7</v>
      </c>
      <c r="E32" s="44">
        <f t="shared" si="38"/>
        <v>394</v>
      </c>
      <c r="F32" s="21">
        <f t="shared" si="1"/>
        <v>394</v>
      </c>
      <c r="G32" s="21" t="e">
        <f t="shared" si="2"/>
        <v>#DIV/0!</v>
      </c>
      <c r="H32" s="21">
        <f t="shared" si="3"/>
        <v>-28.699999999999989</v>
      </c>
      <c r="I32" s="21">
        <f t="shared" si="4"/>
        <v>93.210314643955513</v>
      </c>
      <c r="J32" s="44">
        <f t="shared" ref="J32" si="39">J33</f>
        <v>394</v>
      </c>
      <c r="K32" s="21">
        <f t="shared" si="5"/>
        <v>0</v>
      </c>
      <c r="L32" s="21">
        <f t="shared" si="6"/>
        <v>100</v>
      </c>
      <c r="M32" s="44">
        <f t="shared" ref="M32" si="40">M33</f>
        <v>394</v>
      </c>
      <c r="N32" s="21">
        <f t="shared" si="7"/>
        <v>0</v>
      </c>
      <c r="O32" s="21">
        <f t="shared" si="8"/>
        <v>100</v>
      </c>
      <c r="P32" s="25"/>
      <c r="Q32" s="25"/>
      <c r="R32" s="25"/>
    </row>
    <row r="33" spans="1:18" ht="31.5">
      <c r="A33" s="12" t="s">
        <v>46</v>
      </c>
      <c r="B33" s="17" t="s">
        <v>47</v>
      </c>
      <c r="C33" s="45">
        <v>0</v>
      </c>
      <c r="D33" s="10">
        <v>422.7</v>
      </c>
      <c r="E33" s="13">
        <v>394</v>
      </c>
      <c r="F33" s="13">
        <f t="shared" si="1"/>
        <v>394</v>
      </c>
      <c r="G33" s="13" t="e">
        <f t="shared" si="2"/>
        <v>#DIV/0!</v>
      </c>
      <c r="H33" s="13">
        <f t="shared" si="3"/>
        <v>-28.699999999999989</v>
      </c>
      <c r="I33" s="13">
        <f t="shared" si="4"/>
        <v>93.210314643955513</v>
      </c>
      <c r="J33" s="13">
        <v>394</v>
      </c>
      <c r="K33" s="13">
        <f t="shared" si="5"/>
        <v>0</v>
      </c>
      <c r="L33" s="13">
        <f t="shared" si="6"/>
        <v>100</v>
      </c>
      <c r="M33" s="13">
        <v>394</v>
      </c>
      <c r="N33" s="13">
        <f t="shared" si="7"/>
        <v>0</v>
      </c>
      <c r="O33" s="13">
        <f t="shared" si="8"/>
        <v>100</v>
      </c>
      <c r="P33" s="25"/>
      <c r="Q33" s="25"/>
      <c r="R33" s="25"/>
    </row>
    <row r="34" spans="1:18" s="24" customFormat="1">
      <c r="A34" s="20" t="s">
        <v>48</v>
      </c>
      <c r="B34" s="19" t="s">
        <v>49</v>
      </c>
      <c r="C34" s="44">
        <f>SUM(C35:C39)</f>
        <v>556551.4</v>
      </c>
      <c r="D34" s="44">
        <f t="shared" ref="D34:E34" si="41">SUM(D35:D39)</f>
        <v>607120.50000000012</v>
      </c>
      <c r="E34" s="44">
        <f t="shared" si="41"/>
        <v>574009.20000000007</v>
      </c>
      <c r="F34" s="21">
        <f t="shared" si="1"/>
        <v>17457.800000000047</v>
      </c>
      <c r="G34" s="21">
        <f t="shared" si="2"/>
        <v>103.13678125686145</v>
      </c>
      <c r="H34" s="21">
        <f t="shared" si="3"/>
        <v>-33111.300000000047</v>
      </c>
      <c r="I34" s="21">
        <f t="shared" si="4"/>
        <v>94.546173288498736</v>
      </c>
      <c r="J34" s="44">
        <f t="shared" ref="J34" si="42">SUM(J35:J39)</f>
        <v>574616.20000000007</v>
      </c>
      <c r="K34" s="21">
        <f t="shared" si="5"/>
        <v>607</v>
      </c>
      <c r="L34" s="21">
        <f t="shared" si="6"/>
        <v>100.10574743401325</v>
      </c>
      <c r="M34" s="44">
        <f t="shared" ref="M34" si="43">SUM(M35:M39)</f>
        <v>603328.4</v>
      </c>
      <c r="N34" s="21">
        <f t="shared" si="7"/>
        <v>28712.199999999953</v>
      </c>
      <c r="O34" s="21">
        <f t="shared" si="8"/>
        <v>104.99676131651005</v>
      </c>
      <c r="P34" s="25"/>
      <c r="Q34" s="25"/>
      <c r="R34" s="25"/>
    </row>
    <row r="35" spans="1:18">
      <c r="A35" s="12" t="s">
        <v>50</v>
      </c>
      <c r="B35" s="17" t="s">
        <v>51</v>
      </c>
      <c r="C35" s="45">
        <v>156569.20000000001</v>
      </c>
      <c r="D35" s="10">
        <v>140708.5</v>
      </c>
      <c r="E35" s="13">
        <v>142237.9</v>
      </c>
      <c r="F35" s="13">
        <f t="shared" si="1"/>
        <v>-14331.300000000017</v>
      </c>
      <c r="G35" s="13">
        <f t="shared" si="2"/>
        <v>90.846667160590968</v>
      </c>
      <c r="H35" s="13">
        <f t="shared" si="3"/>
        <v>1529.3999999999942</v>
      </c>
      <c r="I35" s="13">
        <f t="shared" si="4"/>
        <v>101.0869279396767</v>
      </c>
      <c r="J35" s="13">
        <v>138497.29999999999</v>
      </c>
      <c r="K35" s="13">
        <f t="shared" si="5"/>
        <v>-3740.6000000000058</v>
      </c>
      <c r="L35" s="13">
        <f t="shared" si="6"/>
        <v>97.370180521506569</v>
      </c>
      <c r="M35" s="13">
        <v>145604</v>
      </c>
      <c r="N35" s="13">
        <f t="shared" si="7"/>
        <v>7106.7000000000116</v>
      </c>
      <c r="O35" s="13">
        <f t="shared" si="8"/>
        <v>105.13129136813498</v>
      </c>
      <c r="P35" s="25"/>
      <c r="Q35" s="25"/>
      <c r="R35" s="25"/>
    </row>
    <row r="36" spans="1:18">
      <c r="A36" s="12" t="s">
        <v>52</v>
      </c>
      <c r="B36" s="17" t="s">
        <v>53</v>
      </c>
      <c r="C36" s="45">
        <v>297818.90000000002</v>
      </c>
      <c r="D36" s="10">
        <v>392539.8</v>
      </c>
      <c r="E36" s="13">
        <v>324104.3</v>
      </c>
      <c r="F36" s="13">
        <f t="shared" si="1"/>
        <v>26285.399999999965</v>
      </c>
      <c r="G36" s="13">
        <f t="shared" si="2"/>
        <v>108.82596772736719</v>
      </c>
      <c r="H36" s="13">
        <f t="shared" si="3"/>
        <v>-68435.5</v>
      </c>
      <c r="I36" s="13">
        <f t="shared" si="4"/>
        <v>82.565971654339265</v>
      </c>
      <c r="J36" s="13">
        <v>328107</v>
      </c>
      <c r="K36" s="13">
        <f t="shared" si="5"/>
        <v>4002.7000000000116</v>
      </c>
      <c r="L36" s="13">
        <f t="shared" si="6"/>
        <v>101.23500367011485</v>
      </c>
      <c r="M36" s="13">
        <v>382298</v>
      </c>
      <c r="N36" s="13">
        <f t="shared" si="7"/>
        <v>54191</v>
      </c>
      <c r="O36" s="13">
        <f t="shared" si="8"/>
        <v>116.51625841569975</v>
      </c>
      <c r="P36" s="25"/>
      <c r="Q36" s="25"/>
      <c r="R36" s="25"/>
    </row>
    <row r="37" spans="1:18">
      <c r="A37" s="12" t="s">
        <v>54</v>
      </c>
      <c r="B37" s="17" t="s">
        <v>55</v>
      </c>
      <c r="C37" s="45">
        <v>40947</v>
      </c>
      <c r="D37" s="10">
        <v>51762.400000000001</v>
      </c>
      <c r="E37" s="13">
        <v>85081.8</v>
      </c>
      <c r="F37" s="13">
        <f t="shared" si="1"/>
        <v>44134.8</v>
      </c>
      <c r="G37" s="13">
        <f t="shared" si="2"/>
        <v>207.78518572789216</v>
      </c>
      <c r="H37" s="13">
        <f t="shared" si="3"/>
        <v>33319.4</v>
      </c>
      <c r="I37" s="13">
        <f t="shared" si="4"/>
        <v>164.36989011328686</v>
      </c>
      <c r="J37" s="13">
        <v>85847</v>
      </c>
      <c r="K37" s="13">
        <f t="shared" si="5"/>
        <v>765.19999999999709</v>
      </c>
      <c r="L37" s="13">
        <f t="shared" si="6"/>
        <v>100.89936978296181</v>
      </c>
      <c r="M37" s="13">
        <v>53107.3</v>
      </c>
      <c r="N37" s="13">
        <f t="shared" si="7"/>
        <v>-32739.699999999997</v>
      </c>
      <c r="O37" s="13">
        <f t="shared" si="8"/>
        <v>61.862732535790421</v>
      </c>
      <c r="P37" s="25"/>
      <c r="Q37" s="25"/>
      <c r="R37" s="25"/>
    </row>
    <row r="38" spans="1:18">
      <c r="A38" s="12" t="s">
        <v>56</v>
      </c>
      <c r="B38" s="17" t="s">
        <v>57</v>
      </c>
      <c r="C38" s="45">
        <v>3253.4</v>
      </c>
      <c r="D38" s="10">
        <v>3872.8</v>
      </c>
      <c r="E38" s="13">
        <v>3815.3</v>
      </c>
      <c r="F38" s="13">
        <f t="shared" si="1"/>
        <v>561.90000000000009</v>
      </c>
      <c r="G38" s="13">
        <f t="shared" si="2"/>
        <v>117.27116247617877</v>
      </c>
      <c r="H38" s="13">
        <f t="shared" si="3"/>
        <v>-57.5</v>
      </c>
      <c r="I38" s="13">
        <f t="shared" si="4"/>
        <v>98.515286097913659</v>
      </c>
      <c r="J38" s="13">
        <v>3980</v>
      </c>
      <c r="K38" s="13">
        <f t="shared" si="5"/>
        <v>164.69999999999982</v>
      </c>
      <c r="L38" s="13">
        <f t="shared" si="6"/>
        <v>104.31682960710823</v>
      </c>
      <c r="M38" s="13">
        <v>4134.2</v>
      </c>
      <c r="N38" s="13">
        <f t="shared" si="7"/>
        <v>154.19999999999982</v>
      </c>
      <c r="O38" s="13">
        <f t="shared" si="8"/>
        <v>103.87437185929649</v>
      </c>
      <c r="P38" s="25"/>
      <c r="Q38" s="25"/>
      <c r="R38" s="25"/>
    </row>
    <row r="39" spans="1:18" ht="31.5">
      <c r="A39" s="12" t="s">
        <v>58</v>
      </c>
      <c r="B39" s="17" t="s">
        <v>59</v>
      </c>
      <c r="C39" s="45">
        <v>57962.9</v>
      </c>
      <c r="D39" s="10">
        <v>18237</v>
      </c>
      <c r="E39" s="13">
        <v>18769.900000000001</v>
      </c>
      <c r="F39" s="13">
        <f t="shared" si="1"/>
        <v>-39193</v>
      </c>
      <c r="G39" s="13">
        <f t="shared" si="2"/>
        <v>32.382610255870567</v>
      </c>
      <c r="H39" s="13">
        <f t="shared" si="3"/>
        <v>532.90000000000146</v>
      </c>
      <c r="I39" s="13">
        <f t="shared" si="4"/>
        <v>102.92208148270001</v>
      </c>
      <c r="J39" s="13">
        <v>18184.900000000001</v>
      </c>
      <c r="K39" s="13">
        <f t="shared" si="5"/>
        <v>-585</v>
      </c>
      <c r="L39" s="13">
        <f t="shared" si="6"/>
        <v>96.883307849269315</v>
      </c>
      <c r="M39" s="13">
        <v>18184.900000000001</v>
      </c>
      <c r="N39" s="13">
        <f t="shared" si="7"/>
        <v>0</v>
      </c>
      <c r="O39" s="13">
        <f t="shared" si="8"/>
        <v>100</v>
      </c>
      <c r="P39" s="25"/>
      <c r="Q39" s="25"/>
      <c r="R39" s="25"/>
    </row>
    <row r="40" spans="1:18" s="24" customFormat="1">
      <c r="A40" s="20" t="s">
        <v>60</v>
      </c>
      <c r="B40" s="19" t="s">
        <v>61</v>
      </c>
      <c r="C40" s="46">
        <f>SUM(C41:C42)</f>
        <v>50371.8</v>
      </c>
      <c r="D40" s="46">
        <f t="shared" ref="D40:E40" si="44">SUM(D41:D42)</f>
        <v>55413.700000000004</v>
      </c>
      <c r="E40" s="46">
        <f t="shared" si="44"/>
        <v>57813.700000000004</v>
      </c>
      <c r="F40" s="26">
        <f t="shared" si="1"/>
        <v>7441.9000000000015</v>
      </c>
      <c r="G40" s="26">
        <f t="shared" si="2"/>
        <v>114.77394097491057</v>
      </c>
      <c r="H40" s="26">
        <f t="shared" si="3"/>
        <v>2400</v>
      </c>
      <c r="I40" s="26">
        <f t="shared" si="4"/>
        <v>104.33105892586129</v>
      </c>
      <c r="J40" s="46">
        <f t="shared" ref="J40" si="45">SUM(J41:J42)</f>
        <v>51173.600000000006</v>
      </c>
      <c r="K40" s="26">
        <f t="shared" si="5"/>
        <v>-6640.0999999999985</v>
      </c>
      <c r="L40" s="26">
        <f t="shared" si="6"/>
        <v>88.514660020029851</v>
      </c>
      <c r="M40" s="46">
        <f t="shared" ref="M40" si="46">SUM(M41:M42)</f>
        <v>52361.8</v>
      </c>
      <c r="N40" s="26">
        <f t="shared" si="7"/>
        <v>1188.1999999999971</v>
      </c>
      <c r="O40" s="26">
        <f t="shared" si="8"/>
        <v>102.32190035487048</v>
      </c>
      <c r="P40" s="25"/>
      <c r="Q40" s="25"/>
      <c r="R40" s="25"/>
    </row>
    <row r="41" spans="1:18">
      <c r="A41" s="12" t="s">
        <v>62</v>
      </c>
      <c r="B41" s="17" t="s">
        <v>63</v>
      </c>
      <c r="C41" s="45">
        <v>47896.9</v>
      </c>
      <c r="D41" s="10">
        <v>54025.4</v>
      </c>
      <c r="E41" s="13">
        <v>56400.9</v>
      </c>
      <c r="F41" s="13">
        <f t="shared" si="1"/>
        <v>8504</v>
      </c>
      <c r="G41" s="13">
        <f t="shared" si="2"/>
        <v>117.75480250287598</v>
      </c>
      <c r="H41" s="13">
        <f t="shared" si="3"/>
        <v>2375.5</v>
      </c>
      <c r="I41" s="13">
        <f t="shared" si="4"/>
        <v>104.39700585280256</v>
      </c>
      <c r="J41" s="13">
        <v>49908.800000000003</v>
      </c>
      <c r="K41" s="13">
        <f t="shared" si="5"/>
        <v>-6492.0999999999985</v>
      </c>
      <c r="L41" s="13">
        <f t="shared" si="6"/>
        <v>88.489368077459758</v>
      </c>
      <c r="M41" s="13">
        <v>51097</v>
      </c>
      <c r="N41" s="13">
        <f t="shared" si="7"/>
        <v>1188.1999999999971</v>
      </c>
      <c r="O41" s="13">
        <f t="shared" si="8"/>
        <v>102.38074247427306</v>
      </c>
      <c r="P41" s="25"/>
      <c r="Q41" s="25"/>
      <c r="R41" s="25"/>
    </row>
    <row r="42" spans="1:18" ht="31.5">
      <c r="A42" s="12" t="s">
        <v>64</v>
      </c>
      <c r="B42" s="17" t="s">
        <v>65</v>
      </c>
      <c r="C42" s="45">
        <v>2474.9</v>
      </c>
      <c r="D42" s="10">
        <v>1388.3</v>
      </c>
      <c r="E42" s="13">
        <v>1412.8</v>
      </c>
      <c r="F42" s="13">
        <f t="shared" si="1"/>
        <v>-1062.1000000000001</v>
      </c>
      <c r="G42" s="13">
        <f t="shared" si="2"/>
        <v>57.085134752919302</v>
      </c>
      <c r="H42" s="13">
        <f t="shared" si="3"/>
        <v>24.5</v>
      </c>
      <c r="I42" s="13">
        <f t="shared" si="4"/>
        <v>101.76474825325938</v>
      </c>
      <c r="J42" s="13">
        <v>1264.8</v>
      </c>
      <c r="K42" s="13">
        <f t="shared" si="5"/>
        <v>-148</v>
      </c>
      <c r="L42" s="13">
        <f t="shared" si="6"/>
        <v>89.524348810872027</v>
      </c>
      <c r="M42" s="13">
        <v>1264.8</v>
      </c>
      <c r="N42" s="13">
        <f t="shared" si="7"/>
        <v>0</v>
      </c>
      <c r="O42" s="13">
        <f t="shared" si="8"/>
        <v>100</v>
      </c>
      <c r="P42" s="25"/>
      <c r="Q42" s="25"/>
      <c r="R42" s="25"/>
    </row>
    <row r="43" spans="1:18" s="24" customFormat="1">
      <c r="A43" s="20" t="s">
        <v>66</v>
      </c>
      <c r="B43" s="19" t="s">
        <v>67</v>
      </c>
      <c r="C43" s="44">
        <f>SUM(C44:C47)</f>
        <v>28983</v>
      </c>
      <c r="D43" s="44">
        <f t="shared" ref="D43:E43" si="47">SUM(D44:D47)</f>
        <v>36920</v>
      </c>
      <c r="E43" s="44">
        <f t="shared" si="47"/>
        <v>39949.199999999997</v>
      </c>
      <c r="F43" s="21">
        <f t="shared" ref="F43:F58" si="48">E43-C43</f>
        <v>10966.199999999997</v>
      </c>
      <c r="G43" s="21">
        <f t="shared" ref="G43:G58" si="49">E43/C43%</f>
        <v>137.83666287133838</v>
      </c>
      <c r="H43" s="21">
        <f t="shared" ref="H43:H58" si="50">E43-D43</f>
        <v>3029.1999999999971</v>
      </c>
      <c r="I43" s="21">
        <f t="shared" ref="I43:I58" si="51">E43/D43%</f>
        <v>108.20476706392199</v>
      </c>
      <c r="J43" s="44">
        <f t="shared" ref="J43" si="52">SUM(J44:J47)</f>
        <v>43657.3</v>
      </c>
      <c r="K43" s="21">
        <f t="shared" ref="K43:K58" si="53">J43-E43</f>
        <v>3708.1000000000058</v>
      </c>
      <c r="L43" s="21">
        <f t="shared" ref="L43:L58" si="54">J43/E43%</f>
        <v>109.28203818849941</v>
      </c>
      <c r="M43" s="44">
        <f t="shared" ref="M43" si="55">SUM(M44:M47)</f>
        <v>41736.799999999996</v>
      </c>
      <c r="N43" s="21">
        <f t="shared" ref="N43:N58" si="56">M43-J43</f>
        <v>-1920.5000000000073</v>
      </c>
      <c r="O43" s="21">
        <f t="shared" ref="O43:O58" si="57">M43/J43%</f>
        <v>95.600964787103166</v>
      </c>
      <c r="P43" s="25"/>
      <c r="Q43" s="25"/>
      <c r="R43" s="25"/>
    </row>
    <row r="44" spans="1:18">
      <c r="A44" s="12" t="s">
        <v>68</v>
      </c>
      <c r="B44" s="17" t="s">
        <v>69</v>
      </c>
      <c r="C44" s="45">
        <v>5671.2</v>
      </c>
      <c r="D44" s="10">
        <v>6710</v>
      </c>
      <c r="E44" s="13">
        <v>7608.6</v>
      </c>
      <c r="F44" s="13">
        <f t="shared" si="48"/>
        <v>1937.4000000000005</v>
      </c>
      <c r="G44" s="13">
        <f t="shared" si="49"/>
        <v>134.16208209902666</v>
      </c>
      <c r="H44" s="13">
        <f t="shared" si="50"/>
        <v>898.60000000000036</v>
      </c>
      <c r="I44" s="13">
        <f t="shared" si="51"/>
        <v>113.39195230998511</v>
      </c>
      <c r="J44" s="13">
        <v>7608.6</v>
      </c>
      <c r="K44" s="13">
        <f t="shared" si="53"/>
        <v>0</v>
      </c>
      <c r="L44" s="13">
        <f t="shared" si="54"/>
        <v>100</v>
      </c>
      <c r="M44" s="13">
        <v>7608.6</v>
      </c>
      <c r="N44" s="13">
        <f t="shared" si="56"/>
        <v>0</v>
      </c>
      <c r="O44" s="13">
        <f t="shared" si="57"/>
        <v>100</v>
      </c>
      <c r="P44" s="25"/>
      <c r="Q44" s="25"/>
      <c r="R44" s="25"/>
    </row>
    <row r="45" spans="1:18">
      <c r="A45" s="12" t="s">
        <v>70</v>
      </c>
      <c r="B45" s="17" t="s">
        <v>71</v>
      </c>
      <c r="C45" s="45">
        <v>365</v>
      </c>
      <c r="D45" s="10">
        <v>520</v>
      </c>
      <c r="E45" s="13">
        <v>520</v>
      </c>
      <c r="F45" s="13">
        <f t="shared" si="48"/>
        <v>155</v>
      </c>
      <c r="G45" s="13">
        <f t="shared" si="49"/>
        <v>142.46575342465755</v>
      </c>
      <c r="H45" s="13">
        <f t="shared" si="50"/>
        <v>0</v>
      </c>
      <c r="I45" s="13">
        <f t="shared" si="51"/>
        <v>100</v>
      </c>
      <c r="J45" s="13">
        <v>3548.4</v>
      </c>
      <c r="K45" s="13">
        <f t="shared" si="53"/>
        <v>3028.4</v>
      </c>
      <c r="L45" s="13">
        <f t="shared" si="54"/>
        <v>682.38461538461536</v>
      </c>
      <c r="M45" s="13">
        <v>520</v>
      </c>
      <c r="N45" s="13">
        <f t="shared" si="56"/>
        <v>-3028.4</v>
      </c>
      <c r="O45" s="13">
        <f t="shared" si="57"/>
        <v>14.654492165483035</v>
      </c>
      <c r="P45" s="25"/>
      <c r="Q45" s="25"/>
      <c r="R45" s="25"/>
    </row>
    <row r="46" spans="1:18">
      <c r="A46" s="12" t="s">
        <v>72</v>
      </c>
      <c r="B46" s="17" t="s">
        <v>73</v>
      </c>
      <c r="C46" s="45">
        <v>22628</v>
      </c>
      <c r="D46" s="10">
        <v>29240.9</v>
      </c>
      <c r="E46" s="13">
        <v>31397.1</v>
      </c>
      <c r="F46" s="13">
        <f t="shared" si="48"/>
        <v>8769.0999999999985</v>
      </c>
      <c r="G46" s="13">
        <f t="shared" si="49"/>
        <v>138.75331447763833</v>
      </c>
      <c r="H46" s="13">
        <f t="shared" si="50"/>
        <v>2156.1999999999971</v>
      </c>
      <c r="I46" s="13">
        <f t="shared" si="51"/>
        <v>107.37391803945843</v>
      </c>
      <c r="J46" s="13">
        <v>32076.799999999999</v>
      </c>
      <c r="K46" s="13">
        <f t="shared" si="53"/>
        <v>679.70000000000073</v>
      </c>
      <c r="L46" s="13">
        <f t="shared" si="54"/>
        <v>102.16484961986934</v>
      </c>
      <c r="M46" s="13">
        <v>33184.699999999997</v>
      </c>
      <c r="N46" s="13">
        <f t="shared" si="56"/>
        <v>1107.8999999999978</v>
      </c>
      <c r="O46" s="13">
        <f t="shared" si="57"/>
        <v>103.45389814445331</v>
      </c>
      <c r="P46" s="25"/>
      <c r="Q46" s="25"/>
      <c r="R46" s="25"/>
    </row>
    <row r="47" spans="1:18" ht="31.5">
      <c r="A47" s="12" t="s">
        <v>74</v>
      </c>
      <c r="B47" s="17" t="s">
        <v>75</v>
      </c>
      <c r="C47" s="45">
        <v>318.8</v>
      </c>
      <c r="D47" s="10">
        <v>449.1</v>
      </c>
      <c r="E47" s="13">
        <v>423.5</v>
      </c>
      <c r="F47" s="13">
        <f t="shared" si="48"/>
        <v>104.69999999999999</v>
      </c>
      <c r="G47" s="13">
        <f t="shared" si="49"/>
        <v>132.84190715181933</v>
      </c>
      <c r="H47" s="13">
        <f t="shared" si="50"/>
        <v>-25.600000000000023</v>
      </c>
      <c r="I47" s="13">
        <f t="shared" si="51"/>
        <v>94.299710532175453</v>
      </c>
      <c r="J47" s="13">
        <v>423.5</v>
      </c>
      <c r="K47" s="13">
        <f t="shared" si="53"/>
        <v>0</v>
      </c>
      <c r="L47" s="13">
        <f t="shared" si="54"/>
        <v>99.999999999999986</v>
      </c>
      <c r="M47" s="13">
        <v>423.5</v>
      </c>
      <c r="N47" s="13">
        <f t="shared" si="56"/>
        <v>0</v>
      </c>
      <c r="O47" s="13">
        <f t="shared" si="57"/>
        <v>99.999999999999986</v>
      </c>
      <c r="P47" s="25"/>
      <c r="Q47" s="25"/>
      <c r="R47" s="25"/>
    </row>
    <row r="48" spans="1:18" s="24" customFormat="1" ht="31.5">
      <c r="A48" s="20" t="s">
        <v>76</v>
      </c>
      <c r="B48" s="19" t="s">
        <v>77</v>
      </c>
      <c r="C48" s="46">
        <f>SUM(C49:C50)</f>
        <v>20121.2</v>
      </c>
      <c r="D48" s="46">
        <f t="shared" ref="D48:E48" si="58">SUM(D49:D50)</f>
        <v>20494.7</v>
      </c>
      <c r="E48" s="46">
        <f t="shared" si="58"/>
        <v>24547</v>
      </c>
      <c r="F48" s="23">
        <f t="shared" si="48"/>
        <v>4425.7999999999993</v>
      </c>
      <c r="G48" s="23">
        <f t="shared" si="49"/>
        <v>121.99570602150965</v>
      </c>
      <c r="H48" s="23">
        <f t="shared" si="50"/>
        <v>4052.2999999999993</v>
      </c>
      <c r="I48" s="23">
        <f t="shared" si="51"/>
        <v>119.77242896944088</v>
      </c>
      <c r="J48" s="46">
        <f t="shared" ref="J48" si="59">SUM(J49:J50)</f>
        <v>21714.7</v>
      </c>
      <c r="K48" s="23">
        <f t="shared" si="53"/>
        <v>-2832.2999999999993</v>
      </c>
      <c r="L48" s="23">
        <f t="shared" si="54"/>
        <v>88.461726483888057</v>
      </c>
      <c r="M48" s="46">
        <f t="shared" ref="M48" si="60">SUM(M49:M50)</f>
        <v>23714.7</v>
      </c>
      <c r="N48" s="23">
        <f t="shared" si="56"/>
        <v>2000</v>
      </c>
      <c r="O48" s="23">
        <f t="shared" si="57"/>
        <v>109.21035059199528</v>
      </c>
      <c r="P48" s="25"/>
      <c r="Q48" s="25"/>
      <c r="R48" s="25"/>
    </row>
    <row r="49" spans="1:18">
      <c r="A49" s="12" t="s">
        <v>78</v>
      </c>
      <c r="B49" s="17" t="s">
        <v>79</v>
      </c>
      <c r="C49" s="45">
        <v>20121.2</v>
      </c>
      <c r="D49" s="10">
        <v>20494.7</v>
      </c>
      <c r="E49" s="13">
        <v>24547</v>
      </c>
      <c r="F49" s="13">
        <f t="shared" si="48"/>
        <v>4425.7999999999993</v>
      </c>
      <c r="G49" s="13">
        <f t="shared" si="49"/>
        <v>121.99570602150965</v>
      </c>
      <c r="H49" s="13">
        <f t="shared" si="50"/>
        <v>4052.2999999999993</v>
      </c>
      <c r="I49" s="13">
        <f t="shared" si="51"/>
        <v>119.77242896944088</v>
      </c>
      <c r="J49" s="13">
        <v>21714.7</v>
      </c>
      <c r="K49" s="13">
        <f t="shared" si="53"/>
        <v>-2832.2999999999993</v>
      </c>
      <c r="L49" s="13">
        <f t="shared" si="54"/>
        <v>88.461726483888057</v>
      </c>
      <c r="M49" s="13">
        <v>23714.7</v>
      </c>
      <c r="N49" s="13">
        <f t="shared" si="56"/>
        <v>2000</v>
      </c>
      <c r="O49" s="13">
        <f t="shared" si="57"/>
        <v>109.21035059199528</v>
      </c>
      <c r="P49" s="25"/>
      <c r="Q49" s="25"/>
      <c r="R49" s="25"/>
    </row>
    <row r="50" spans="1:18" ht="31.5">
      <c r="A50" s="12" t="s">
        <v>100</v>
      </c>
      <c r="B50" s="17" t="s">
        <v>103</v>
      </c>
      <c r="C50" s="45">
        <v>0</v>
      </c>
      <c r="D50" s="10">
        <v>0</v>
      </c>
      <c r="E50" s="13">
        <v>0</v>
      </c>
      <c r="F50" s="13">
        <f t="shared" ref="F50" si="61">E50-C50</f>
        <v>0</v>
      </c>
      <c r="G50" s="13" t="e">
        <f t="shared" ref="G50" si="62">E50/C50%</f>
        <v>#DIV/0!</v>
      </c>
      <c r="H50" s="13">
        <f t="shared" ref="H50" si="63">E50-D50</f>
        <v>0</v>
      </c>
      <c r="I50" s="13" t="e">
        <f t="shared" ref="I50" si="64">E50/D50%</f>
        <v>#DIV/0!</v>
      </c>
      <c r="J50" s="13">
        <v>0</v>
      </c>
      <c r="K50" s="13">
        <f t="shared" ref="K50" si="65">J50-E50</f>
        <v>0</v>
      </c>
      <c r="L50" s="13" t="e">
        <f t="shared" ref="L50" si="66">J50/E50%</f>
        <v>#DIV/0!</v>
      </c>
      <c r="M50" s="13">
        <v>0</v>
      </c>
      <c r="N50" s="13">
        <f t="shared" ref="N50" si="67">M50-J50</f>
        <v>0</v>
      </c>
      <c r="O50" s="13" t="e">
        <f t="shared" ref="O50" si="68">M50/J50%</f>
        <v>#DIV/0!</v>
      </c>
      <c r="P50" s="25"/>
      <c r="Q50" s="25"/>
      <c r="R50" s="25"/>
    </row>
    <row r="51" spans="1:18" s="24" customFormat="1" ht="47.25">
      <c r="A51" s="20" t="s">
        <v>80</v>
      </c>
      <c r="B51" s="19" t="s">
        <v>81</v>
      </c>
      <c r="C51" s="44">
        <v>0</v>
      </c>
      <c r="D51" s="21">
        <v>0</v>
      </c>
      <c r="E51" s="55">
        <v>0</v>
      </c>
      <c r="F51" s="21">
        <f t="shared" si="48"/>
        <v>0</v>
      </c>
      <c r="G51" s="21" t="e">
        <f t="shared" si="49"/>
        <v>#DIV/0!</v>
      </c>
      <c r="H51" s="21">
        <f t="shared" si="50"/>
        <v>0</v>
      </c>
      <c r="I51" s="21" t="e">
        <f t="shared" si="51"/>
        <v>#DIV/0!</v>
      </c>
      <c r="J51" s="55">
        <v>0</v>
      </c>
      <c r="K51" s="21">
        <f t="shared" si="53"/>
        <v>0</v>
      </c>
      <c r="L51" s="21" t="e">
        <f t="shared" si="54"/>
        <v>#DIV/0!</v>
      </c>
      <c r="M51" s="55">
        <v>0</v>
      </c>
      <c r="N51" s="21">
        <f t="shared" si="56"/>
        <v>0</v>
      </c>
      <c r="O51" s="21" t="e">
        <f t="shared" si="57"/>
        <v>#DIV/0!</v>
      </c>
      <c r="P51" s="25"/>
      <c r="Q51" s="25"/>
      <c r="R51" s="25"/>
    </row>
    <row r="52" spans="1:18" ht="31.5">
      <c r="A52" s="12" t="s">
        <v>82</v>
      </c>
      <c r="B52" s="17" t="s">
        <v>83</v>
      </c>
      <c r="C52" s="45">
        <v>0</v>
      </c>
      <c r="D52" s="10">
        <v>0</v>
      </c>
      <c r="E52" s="13">
        <v>0</v>
      </c>
      <c r="F52" s="13">
        <f t="shared" si="48"/>
        <v>0</v>
      </c>
      <c r="G52" s="13" t="e">
        <f t="shared" si="49"/>
        <v>#DIV/0!</v>
      </c>
      <c r="H52" s="13">
        <f t="shared" si="50"/>
        <v>0</v>
      </c>
      <c r="I52" s="13" t="e">
        <f t="shared" si="51"/>
        <v>#DIV/0!</v>
      </c>
      <c r="J52" s="13">
        <v>0</v>
      </c>
      <c r="K52" s="13">
        <f t="shared" si="53"/>
        <v>0</v>
      </c>
      <c r="L52" s="13" t="e">
        <f t="shared" si="54"/>
        <v>#DIV/0!</v>
      </c>
      <c r="M52" s="13">
        <v>0</v>
      </c>
      <c r="N52" s="13">
        <f t="shared" si="56"/>
        <v>0</v>
      </c>
      <c r="O52" s="13" t="e">
        <f t="shared" si="57"/>
        <v>#DIV/0!</v>
      </c>
      <c r="P52" s="25"/>
      <c r="Q52" s="25"/>
      <c r="R52" s="25"/>
    </row>
    <row r="53" spans="1:18" s="24" customFormat="1" ht="78.75">
      <c r="A53" s="20" t="s">
        <v>84</v>
      </c>
      <c r="B53" s="19" t="s">
        <v>85</v>
      </c>
      <c r="C53" s="44">
        <f>SUM(C54:C56)</f>
        <v>97786.8</v>
      </c>
      <c r="D53" s="44">
        <f t="shared" ref="D53:E53" si="69">SUM(D54:D56)</f>
        <v>47784.800000000003</v>
      </c>
      <c r="E53" s="44">
        <f t="shared" si="69"/>
        <v>41068</v>
      </c>
      <c r="F53" s="13">
        <f t="shared" si="48"/>
        <v>-56718.8</v>
      </c>
      <c r="G53" s="21">
        <f t="shared" si="49"/>
        <v>41.997488413569108</v>
      </c>
      <c r="H53" s="21">
        <f t="shared" si="50"/>
        <v>-6716.8000000000029</v>
      </c>
      <c r="I53" s="21">
        <f t="shared" si="51"/>
        <v>85.943647352296125</v>
      </c>
      <c r="J53" s="44">
        <f t="shared" ref="J53" si="70">SUM(J54:J56)</f>
        <v>11995.2</v>
      </c>
      <c r="K53" s="21">
        <f t="shared" si="53"/>
        <v>-29072.799999999999</v>
      </c>
      <c r="L53" s="21">
        <f t="shared" si="54"/>
        <v>29.208142592772962</v>
      </c>
      <c r="M53" s="44">
        <f t="shared" ref="M53" si="71">SUM(M54:M56)</f>
        <v>12755.1</v>
      </c>
      <c r="N53" s="21">
        <f t="shared" si="56"/>
        <v>759.89999999999964</v>
      </c>
      <c r="O53" s="21">
        <f t="shared" si="57"/>
        <v>106.33503401360544</v>
      </c>
      <c r="P53" s="25"/>
      <c r="Q53" s="25"/>
      <c r="R53" s="25"/>
    </row>
    <row r="54" spans="1:18" ht="63">
      <c r="A54" s="12" t="s">
        <v>86</v>
      </c>
      <c r="B54" s="17" t="s">
        <v>87</v>
      </c>
      <c r="C54" s="45">
        <v>11226</v>
      </c>
      <c r="D54" s="10">
        <v>12351</v>
      </c>
      <c r="E54" s="13">
        <v>12328</v>
      </c>
      <c r="F54" s="13">
        <f t="shared" si="48"/>
        <v>1102</v>
      </c>
      <c r="G54" s="13">
        <f t="shared" si="49"/>
        <v>109.8164974167112</v>
      </c>
      <c r="H54" s="13">
        <f t="shared" si="50"/>
        <v>-23</v>
      </c>
      <c r="I54" s="13">
        <f t="shared" si="51"/>
        <v>99.813780260707631</v>
      </c>
      <c r="J54" s="13">
        <v>11995.2</v>
      </c>
      <c r="K54" s="13">
        <f t="shared" si="53"/>
        <v>-332.79999999999927</v>
      </c>
      <c r="L54" s="13">
        <f t="shared" si="54"/>
        <v>97.300454250486709</v>
      </c>
      <c r="M54" s="13">
        <v>12755.1</v>
      </c>
      <c r="N54" s="13">
        <f t="shared" si="56"/>
        <v>759.89999999999964</v>
      </c>
      <c r="O54" s="13">
        <f t="shared" si="57"/>
        <v>106.33503401360544</v>
      </c>
      <c r="P54" s="25"/>
      <c r="Q54" s="25"/>
      <c r="R54" s="25"/>
    </row>
    <row r="55" spans="1:18">
      <c r="A55" s="12" t="s">
        <v>88</v>
      </c>
      <c r="B55" s="17" t="s">
        <v>89</v>
      </c>
      <c r="C55" s="45">
        <v>0</v>
      </c>
      <c r="D55" s="10">
        <v>0</v>
      </c>
      <c r="E55" s="13">
        <v>0</v>
      </c>
      <c r="F55" s="13">
        <f t="shared" si="48"/>
        <v>0</v>
      </c>
      <c r="G55" s="13" t="e">
        <f t="shared" si="49"/>
        <v>#DIV/0!</v>
      </c>
      <c r="H55" s="13">
        <f t="shared" si="50"/>
        <v>0</v>
      </c>
      <c r="I55" s="13" t="e">
        <f t="shared" si="51"/>
        <v>#DIV/0!</v>
      </c>
      <c r="J55" s="13">
        <v>0</v>
      </c>
      <c r="K55" s="13">
        <f t="shared" si="53"/>
        <v>0</v>
      </c>
      <c r="L55" s="13" t="e">
        <f t="shared" si="54"/>
        <v>#DIV/0!</v>
      </c>
      <c r="M55" s="13">
        <v>0</v>
      </c>
      <c r="N55" s="13">
        <f t="shared" si="56"/>
        <v>0</v>
      </c>
      <c r="O55" s="13" t="e">
        <f t="shared" si="57"/>
        <v>#DIV/0!</v>
      </c>
      <c r="P55" s="25"/>
      <c r="Q55" s="25"/>
      <c r="R55" s="25"/>
    </row>
    <row r="56" spans="1:18">
      <c r="A56" s="12" t="s">
        <v>90</v>
      </c>
      <c r="B56" s="17" t="s">
        <v>91</v>
      </c>
      <c r="C56" s="45">
        <v>86560.8</v>
      </c>
      <c r="D56" s="10">
        <v>35433.800000000003</v>
      </c>
      <c r="E56" s="13">
        <v>28740</v>
      </c>
      <c r="F56" s="13">
        <f t="shared" si="48"/>
        <v>-57820.800000000003</v>
      </c>
      <c r="G56" s="13">
        <f t="shared" si="49"/>
        <v>33.202096098926994</v>
      </c>
      <c r="H56" s="13">
        <f t="shared" si="50"/>
        <v>-6693.8000000000029</v>
      </c>
      <c r="I56" s="13">
        <f t="shared" si="51"/>
        <v>81.108997623737778</v>
      </c>
      <c r="J56" s="13">
        <v>0</v>
      </c>
      <c r="K56" s="13">
        <f t="shared" si="53"/>
        <v>-28740</v>
      </c>
      <c r="L56" s="13">
        <f t="shared" si="54"/>
        <v>0</v>
      </c>
      <c r="M56" s="13">
        <v>0</v>
      </c>
      <c r="N56" s="13">
        <f t="shared" si="56"/>
        <v>0</v>
      </c>
      <c r="O56" s="13" t="e">
        <f t="shared" si="57"/>
        <v>#DIV/0!</v>
      </c>
      <c r="P56" s="25"/>
      <c r="Q56" s="25"/>
      <c r="R56" s="25"/>
    </row>
    <row r="57" spans="1:18" s="16" customFormat="1">
      <c r="A57" s="27"/>
      <c r="B57" s="28" t="s">
        <v>92</v>
      </c>
      <c r="C57" s="51"/>
      <c r="D57" s="15"/>
      <c r="E57" s="57"/>
      <c r="F57" s="29"/>
      <c r="G57" s="29"/>
      <c r="H57" s="29"/>
      <c r="I57" s="29"/>
      <c r="J57" s="57">
        <v>8369.2000000000007</v>
      </c>
      <c r="K57" s="29">
        <f t="shared" si="53"/>
        <v>8369.2000000000007</v>
      </c>
      <c r="L57" s="29"/>
      <c r="M57" s="57">
        <v>17933</v>
      </c>
      <c r="N57" s="29">
        <f t="shared" si="56"/>
        <v>9563.7999999999993</v>
      </c>
      <c r="O57" s="29">
        <f t="shared" si="57"/>
        <v>214.27376571237392</v>
      </c>
    </row>
    <row r="58" spans="1:18" s="33" customFormat="1">
      <c r="A58" s="14"/>
      <c r="B58" s="39" t="s">
        <v>3</v>
      </c>
      <c r="C58" s="43">
        <f>SUM(C8+C18+C16+C22+C28+C32+C34+C40+C43+C48+C51+C53)</f>
        <v>986637.40000000014</v>
      </c>
      <c r="D58" s="43">
        <f>SUM(D8+D16+D18+D22+D28+D32+D34+D40+D43+D48+D51+D53)</f>
        <v>963530</v>
      </c>
      <c r="E58" s="40">
        <f>SUM(E8+E18+E22+E28+E32+E34+E40+E43+E48+E51+E53)</f>
        <v>1026553.2</v>
      </c>
      <c r="F58" s="40">
        <f t="shared" si="48"/>
        <v>39915.799999999814</v>
      </c>
      <c r="G58" s="40">
        <f t="shared" si="49"/>
        <v>104.04564027270807</v>
      </c>
      <c r="H58" s="40">
        <f t="shared" si="50"/>
        <v>63023.199999999953</v>
      </c>
      <c r="I58" s="40">
        <f t="shared" si="51"/>
        <v>106.54086535966707</v>
      </c>
      <c r="J58" s="40">
        <f>SUM(J8+J18+J22+J28+J32+J34+J40+J43+J48+J51+J53)</f>
        <v>835380.5</v>
      </c>
      <c r="K58" s="40">
        <f t="shared" si="53"/>
        <v>-191172.69999999995</v>
      </c>
      <c r="L58" s="40">
        <f t="shared" si="54"/>
        <v>81.377224288034952</v>
      </c>
      <c r="M58" s="40">
        <f>SUM(M8+M18+M22+M28+M32+M34+M40+M43+M48+M51+M53)</f>
        <v>891406.20000000007</v>
      </c>
      <c r="N58" s="40">
        <f t="shared" si="56"/>
        <v>56025.70000000007</v>
      </c>
      <c r="O58" s="40">
        <f t="shared" si="57"/>
        <v>106.70660854544725</v>
      </c>
    </row>
    <row r="59" spans="1:18" s="33" customFormat="1">
      <c r="A59" s="30"/>
      <c r="B59" s="31"/>
      <c r="C59" s="48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</row>
    <row r="60" spans="1:18" s="33" customFormat="1">
      <c r="A60" s="30"/>
      <c r="B60" s="31"/>
      <c r="C60" s="48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</row>
    <row r="61" spans="1:18" s="33" customFormat="1">
      <c r="A61" s="30"/>
      <c r="B61" s="31"/>
      <c r="C61" s="48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</row>
    <row r="62" spans="1:18" s="33" customFormat="1">
      <c r="A62" s="30"/>
      <c r="B62" s="31"/>
      <c r="C62" s="48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</row>
    <row r="63" spans="1:18" s="33" customFormat="1">
      <c r="A63" s="30"/>
      <c r="B63" s="31"/>
      <c r="C63" s="48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</row>
    <row r="64" spans="1:18" s="33" customFormat="1">
      <c r="A64" s="30"/>
      <c r="B64" s="31"/>
      <c r="C64" s="48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</row>
    <row r="65" spans="1:20" s="33" customFormat="1">
      <c r="A65" s="30"/>
      <c r="B65" s="31"/>
      <c r="C65" s="48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</row>
    <row r="66" spans="1:20" s="33" customFormat="1">
      <c r="A66" s="30"/>
      <c r="B66" s="31"/>
      <c r="C66" s="48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</row>
    <row r="67" spans="1:20">
      <c r="A67" s="34"/>
      <c r="B67" s="35"/>
      <c r="C67" s="52"/>
      <c r="D67" s="36"/>
      <c r="E67" s="58"/>
      <c r="F67" s="36"/>
      <c r="G67" s="36"/>
      <c r="H67" s="36"/>
      <c r="I67" s="36"/>
      <c r="J67" s="58"/>
      <c r="K67" s="37"/>
      <c r="L67" s="37"/>
      <c r="M67" s="58"/>
      <c r="N67" s="37"/>
      <c r="O67" s="37"/>
    </row>
    <row r="68" spans="1:20">
      <c r="E68" s="32"/>
      <c r="J68" s="32"/>
      <c r="K68" s="32"/>
      <c r="L68" s="32"/>
      <c r="M68" s="32"/>
      <c r="N68" s="32"/>
      <c r="O68" s="32"/>
    </row>
    <row r="69" spans="1:20">
      <c r="B69" s="38"/>
      <c r="D69" s="3"/>
      <c r="E69" s="59"/>
      <c r="F69" s="3"/>
      <c r="G69" s="3"/>
      <c r="H69" s="3"/>
      <c r="I69" s="3"/>
      <c r="J69" s="59"/>
      <c r="K69" s="3"/>
      <c r="L69" s="3"/>
      <c r="M69" s="59"/>
      <c r="N69" s="3"/>
      <c r="O69" s="3"/>
    </row>
    <row r="70" spans="1:20">
      <c r="B70" s="38"/>
      <c r="D70" s="3"/>
      <c r="E70" s="59"/>
      <c r="F70" s="3"/>
      <c r="G70" s="3"/>
      <c r="H70" s="3"/>
      <c r="I70" s="3"/>
      <c r="J70" s="59"/>
      <c r="K70" s="3"/>
      <c r="L70" s="3"/>
      <c r="M70" s="59"/>
      <c r="N70" s="3"/>
      <c r="O70" s="3"/>
    </row>
    <row r="71" spans="1:20">
      <c r="B71" s="38"/>
      <c r="D71" s="3"/>
      <c r="E71" s="59"/>
      <c r="F71" s="3"/>
      <c r="G71" s="3"/>
      <c r="H71" s="3"/>
      <c r="I71" s="3"/>
      <c r="J71" s="59"/>
      <c r="K71" s="3"/>
      <c r="L71" s="3"/>
      <c r="M71" s="59"/>
      <c r="N71" s="3"/>
      <c r="O71" s="3"/>
    </row>
    <row r="72" spans="1:20">
      <c r="D72" s="3"/>
      <c r="E72" s="59"/>
      <c r="F72" s="3"/>
      <c r="G72" s="3"/>
      <c r="H72" s="3"/>
      <c r="I72" s="3"/>
      <c r="J72" s="59"/>
      <c r="K72" s="3"/>
      <c r="L72" s="3"/>
      <c r="M72" s="59"/>
      <c r="N72" s="3"/>
      <c r="O72" s="3"/>
    </row>
    <row r="73" spans="1:20" s="4" customFormat="1">
      <c r="A73" s="1"/>
      <c r="B73" s="38"/>
      <c r="C73" s="49"/>
      <c r="D73" s="3"/>
      <c r="E73" s="59"/>
      <c r="F73" s="3"/>
      <c r="G73" s="3"/>
      <c r="H73" s="3"/>
      <c r="I73" s="3"/>
      <c r="J73" s="59"/>
      <c r="K73" s="3"/>
      <c r="L73" s="3"/>
      <c r="M73" s="59"/>
      <c r="N73" s="3"/>
      <c r="O73" s="3"/>
      <c r="P73" s="5"/>
      <c r="Q73" s="5"/>
      <c r="R73" s="5"/>
      <c r="S73" s="5"/>
      <c r="T73" s="5"/>
    </row>
    <row r="75" spans="1:20" s="4" customFormat="1">
      <c r="A75" s="1"/>
      <c r="B75" s="2"/>
      <c r="C75" s="49"/>
      <c r="D75" s="3"/>
      <c r="E75" s="59"/>
      <c r="F75" s="3"/>
      <c r="G75" s="3"/>
      <c r="H75" s="3"/>
      <c r="I75" s="3"/>
      <c r="J75" s="59"/>
      <c r="K75" s="3"/>
      <c r="L75" s="3"/>
      <c r="M75" s="59"/>
      <c r="N75" s="3"/>
      <c r="O75" s="3"/>
      <c r="P75" s="5"/>
      <c r="Q75" s="5"/>
      <c r="R75" s="5"/>
      <c r="S75" s="5"/>
      <c r="T75" s="5"/>
    </row>
  </sheetData>
  <mergeCells count="15">
    <mergeCell ref="N4:O4"/>
    <mergeCell ref="N5:O5"/>
    <mergeCell ref="J4:J6"/>
    <mergeCell ref="M4:M6"/>
    <mergeCell ref="A2:O2"/>
    <mergeCell ref="D4:D6"/>
    <mergeCell ref="E4:E6"/>
    <mergeCell ref="F4:I4"/>
    <mergeCell ref="F5:G5"/>
    <mergeCell ref="H5:I5"/>
    <mergeCell ref="K4:L4"/>
    <mergeCell ref="K5:L5"/>
    <mergeCell ref="A4:A6"/>
    <mergeCell ref="B4:B6"/>
    <mergeCell ref="C4:C6"/>
  </mergeCells>
  <pageMargins left="0.43307086614173229" right="0.15748031496062992" top="0.23622047244094491" bottom="0.15748031496062992" header="0.15748031496062992" footer="0.15748031496062992"/>
  <pageSetup paperSize="8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obp_toi</dc:creator>
  <cp:lastModifiedBy>plan2</cp:lastModifiedBy>
  <cp:lastPrinted>2022-11-17T07:27:56Z</cp:lastPrinted>
  <dcterms:created xsi:type="dcterms:W3CDTF">2018-10-29T08:06:02Z</dcterms:created>
  <dcterms:modified xsi:type="dcterms:W3CDTF">2023-11-13T12:16:36Z</dcterms:modified>
</cp:coreProperties>
</file>