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05" windowWidth="13215" windowHeight="7005"/>
  </bookViews>
  <sheets>
    <sheet name="Проект 2023" sheetId="2" r:id="rId1"/>
  </sheets>
  <definedNames>
    <definedName name="_xlnm.Print_Titles" localSheetId="0">'Проект 2023'!$1:$3</definedName>
    <definedName name="_xlnm.Print_Area" localSheetId="0">'Проект 2023'!$A$1:$L$166</definedName>
  </definedNames>
  <calcPr calcId="125725"/>
</workbook>
</file>

<file path=xl/calcChain.xml><?xml version="1.0" encoding="utf-8"?>
<calcChain xmlns="http://schemas.openxmlformats.org/spreadsheetml/2006/main">
  <c r="D166" i="2"/>
  <c r="E154"/>
  <c r="E144"/>
  <c r="E160" l="1"/>
  <c r="E166"/>
  <c r="K70" l="1"/>
  <c r="I70"/>
  <c r="K59"/>
  <c r="K60"/>
  <c r="K61"/>
  <c r="K62"/>
  <c r="I59"/>
  <c r="I60"/>
  <c r="I61"/>
  <c r="I62"/>
  <c r="K69" l="1"/>
  <c r="I69"/>
  <c r="K67"/>
  <c r="K68"/>
  <c r="I67"/>
  <c r="I68"/>
  <c r="I66"/>
  <c r="K66" l="1"/>
  <c r="K71"/>
  <c r="I71"/>
  <c r="J30"/>
  <c r="H30"/>
  <c r="G30"/>
  <c r="D30"/>
  <c r="E30"/>
  <c r="F30"/>
  <c r="C30"/>
  <c r="B30"/>
  <c r="K36"/>
  <c r="I36"/>
  <c r="K37"/>
  <c r="I37"/>
  <c r="K81"/>
  <c r="I81"/>
  <c r="B82"/>
  <c r="C82"/>
  <c r="D82"/>
  <c r="E82"/>
  <c r="F82"/>
  <c r="G82"/>
  <c r="H82"/>
  <c r="J82"/>
  <c r="K112"/>
  <c r="K111"/>
  <c r="K110"/>
  <c r="K109"/>
  <c r="K108"/>
  <c r="K107"/>
  <c r="K106"/>
  <c r="K105"/>
  <c r="J166" l="1"/>
  <c r="H166"/>
  <c r="G166"/>
  <c r="F166"/>
  <c r="C166"/>
  <c r="B166"/>
  <c r="K165"/>
  <c r="I165"/>
  <c r="K164"/>
  <c r="I164"/>
  <c r="K163"/>
  <c r="I163"/>
  <c r="K162"/>
  <c r="I162"/>
  <c r="K161"/>
  <c r="I161"/>
  <c r="J160"/>
  <c r="G160"/>
  <c r="C160"/>
  <c r="K159"/>
  <c r="K158"/>
  <c r="K157"/>
  <c r="K156"/>
  <c r="K155"/>
  <c r="J154"/>
  <c r="G154"/>
  <c r="C154"/>
  <c r="K153"/>
  <c r="K152"/>
  <c r="K151"/>
  <c r="K150"/>
  <c r="K149"/>
  <c r="K148"/>
  <c r="K146"/>
  <c r="K145"/>
  <c r="J144"/>
  <c r="G144"/>
  <c r="C144"/>
  <c r="K143"/>
  <c r="K142"/>
  <c r="K141"/>
  <c r="K140"/>
  <c r="K139"/>
  <c r="K138"/>
  <c r="K136"/>
  <c r="K135"/>
  <c r="K134"/>
  <c r="K144" l="1"/>
  <c r="K154"/>
  <c r="K160"/>
  <c r="K166"/>
  <c r="I166"/>
  <c r="J102" l="1"/>
  <c r="H101" s="1"/>
  <c r="G102"/>
  <c r="F101" s="1"/>
  <c r="E102"/>
  <c r="D101" s="1"/>
  <c r="C102"/>
  <c r="B101" s="1"/>
  <c r="K118"/>
  <c r="K103"/>
  <c r="K104"/>
  <c r="K113"/>
  <c r="K114"/>
  <c r="K115"/>
  <c r="K116"/>
  <c r="K117"/>
  <c r="E125"/>
  <c r="E120"/>
  <c r="E94"/>
  <c r="E88"/>
  <c r="E85"/>
  <c r="E78"/>
  <c r="E29"/>
  <c r="E20"/>
  <c r="E10"/>
  <c r="D125"/>
  <c r="D120"/>
  <c r="D94"/>
  <c r="D88"/>
  <c r="D85"/>
  <c r="D78"/>
  <c r="D29"/>
  <c r="D20"/>
  <c r="D10"/>
  <c r="K101"/>
  <c r="K64"/>
  <c r="I64"/>
  <c r="H29"/>
  <c r="G29"/>
  <c r="F29"/>
  <c r="C29"/>
  <c r="B29"/>
  <c r="J29"/>
  <c r="K127"/>
  <c r="I127"/>
  <c r="K57"/>
  <c r="I57"/>
  <c r="K56"/>
  <c r="I56"/>
  <c r="J125"/>
  <c r="B125"/>
  <c r="C125"/>
  <c r="F125"/>
  <c r="G125"/>
  <c r="H125"/>
  <c r="K128"/>
  <c r="I128"/>
  <c r="K126"/>
  <c r="I126"/>
  <c r="K129"/>
  <c r="I129"/>
  <c r="J10"/>
  <c r="H10"/>
  <c r="G10"/>
  <c r="F10"/>
  <c r="C10"/>
  <c r="B10"/>
  <c r="I13"/>
  <c r="K13"/>
  <c r="B120"/>
  <c r="C120"/>
  <c r="B88"/>
  <c r="C88"/>
  <c r="B85"/>
  <c r="C85"/>
  <c r="B78"/>
  <c r="C78"/>
  <c r="B20"/>
  <c r="C20"/>
  <c r="I54"/>
  <c r="K54"/>
  <c r="I55"/>
  <c r="K55"/>
  <c r="B76" l="1"/>
  <c r="C76"/>
  <c r="K102"/>
  <c r="E9"/>
  <c r="E8" s="1"/>
  <c r="E76"/>
  <c r="D9"/>
  <c r="D8" s="1"/>
  <c r="D76"/>
  <c r="I101"/>
  <c r="C9"/>
  <c r="C8" s="1"/>
  <c r="B9"/>
  <c r="B8" s="1"/>
  <c r="K130"/>
  <c r="I35"/>
  <c r="K35"/>
  <c r="I125"/>
  <c r="I130"/>
  <c r="I10"/>
  <c r="K12"/>
  <c r="I12"/>
  <c r="I46"/>
  <c r="K46"/>
  <c r="I65"/>
  <c r="K34"/>
  <c r="I34"/>
  <c r="J20"/>
  <c r="F20"/>
  <c r="G20"/>
  <c r="H20"/>
  <c r="K22"/>
  <c r="K23"/>
  <c r="K24"/>
  <c r="K25"/>
  <c r="K26"/>
  <c r="K27"/>
  <c r="K28"/>
  <c r="I22"/>
  <c r="I23"/>
  <c r="I24"/>
  <c r="I25"/>
  <c r="I26"/>
  <c r="I27"/>
  <c r="I28"/>
  <c r="K51"/>
  <c r="K52"/>
  <c r="I51"/>
  <c r="I52"/>
  <c r="K119"/>
  <c r="J120"/>
  <c r="G120"/>
  <c r="K121"/>
  <c r="K122"/>
  <c r="K123"/>
  <c r="K124"/>
  <c r="K125"/>
  <c r="I119"/>
  <c r="H120"/>
  <c r="F120"/>
  <c r="I121"/>
  <c r="I122"/>
  <c r="I123"/>
  <c r="I124"/>
  <c r="I118"/>
  <c r="H78"/>
  <c r="H85"/>
  <c r="H88"/>
  <c r="F78"/>
  <c r="F85"/>
  <c r="F88"/>
  <c r="J78"/>
  <c r="G78"/>
  <c r="J85"/>
  <c r="G85"/>
  <c r="J88"/>
  <c r="G88"/>
  <c r="K77"/>
  <c r="K79"/>
  <c r="K80"/>
  <c r="K83"/>
  <c r="K84"/>
  <c r="K86"/>
  <c r="K87"/>
  <c r="K89"/>
  <c r="K90"/>
  <c r="K91"/>
  <c r="K92"/>
  <c r="K93"/>
  <c r="J94"/>
  <c r="G94"/>
  <c r="K95"/>
  <c r="K96"/>
  <c r="I77"/>
  <c r="I79"/>
  <c r="I80"/>
  <c r="I83"/>
  <c r="I84"/>
  <c r="I86"/>
  <c r="I87"/>
  <c r="I89"/>
  <c r="I90"/>
  <c r="I91"/>
  <c r="I92"/>
  <c r="I93"/>
  <c r="H94"/>
  <c r="F94"/>
  <c r="I95"/>
  <c r="I96"/>
  <c r="K44"/>
  <c r="K45"/>
  <c r="K47"/>
  <c r="K48"/>
  <c r="K49"/>
  <c r="K50"/>
  <c r="K53"/>
  <c r="K58"/>
  <c r="K65"/>
  <c r="K63"/>
  <c r="I44"/>
  <c r="I45"/>
  <c r="I47"/>
  <c r="I48"/>
  <c r="I49"/>
  <c r="I50"/>
  <c r="I53"/>
  <c r="I58"/>
  <c r="I63"/>
  <c r="I11"/>
  <c r="K11"/>
  <c r="I14"/>
  <c r="K14"/>
  <c r="I15"/>
  <c r="K15"/>
  <c r="I16"/>
  <c r="K16"/>
  <c r="I17"/>
  <c r="K17"/>
  <c r="I18"/>
  <c r="K18"/>
  <c r="I19"/>
  <c r="K19"/>
  <c r="I21"/>
  <c r="K21"/>
  <c r="I31"/>
  <c r="K31"/>
  <c r="I32"/>
  <c r="K32"/>
  <c r="I33"/>
  <c r="K33"/>
  <c r="I38"/>
  <c r="K38"/>
  <c r="E7" l="1"/>
  <c r="E72" s="1"/>
  <c r="E97" s="1"/>
  <c r="D7"/>
  <c r="D72" s="1"/>
  <c r="D97" s="1"/>
  <c r="I20"/>
  <c r="C7"/>
  <c r="C72" s="1"/>
  <c r="C97" s="1"/>
  <c r="B7"/>
  <c r="B72" s="1"/>
  <c r="B97" s="1"/>
  <c r="I88"/>
  <c r="K30"/>
  <c r="K29"/>
  <c r="I30"/>
  <c r="I29"/>
  <c r="I85"/>
  <c r="K82"/>
  <c r="K88"/>
  <c r="K78"/>
  <c r="I78"/>
  <c r="K20"/>
  <c r="H76"/>
  <c r="G9"/>
  <c r="G8" s="1"/>
  <c r="I94"/>
  <c r="K94"/>
  <c r="F76"/>
  <c r="I120"/>
  <c r="G76"/>
  <c r="F9"/>
  <c r="F8" s="1"/>
  <c r="J9"/>
  <c r="J8" s="1"/>
  <c r="K85"/>
  <c r="J76"/>
  <c r="I82"/>
  <c r="K120"/>
  <c r="K10"/>
  <c r="H9"/>
  <c r="H8" s="1"/>
  <c r="I42" l="1"/>
  <c r="I76"/>
  <c r="H7"/>
  <c r="F7"/>
  <c r="F72" s="1"/>
  <c r="F97" s="1"/>
  <c r="G7"/>
  <c r="G72" s="1"/>
  <c r="G97" s="1"/>
  <c r="J7"/>
  <c r="J72" s="1"/>
  <c r="K76"/>
  <c r="K9"/>
  <c r="K42"/>
  <c r="I9"/>
  <c r="K7" l="1"/>
  <c r="I8"/>
  <c r="K8"/>
  <c r="H72"/>
  <c r="I7"/>
  <c r="K72"/>
  <c r="J97"/>
  <c r="K97" s="1"/>
  <c r="H97" l="1"/>
  <c r="I97" s="1"/>
  <c r="I72"/>
</calcChain>
</file>

<file path=xl/sharedStrings.xml><?xml version="1.0" encoding="utf-8"?>
<sst xmlns="http://schemas.openxmlformats.org/spreadsheetml/2006/main" count="449" uniqueCount="146">
  <si>
    <t>ПОКАЗАТЕЛИ</t>
  </si>
  <si>
    <t>Доходы бюджета</t>
  </si>
  <si>
    <t>ИТОГО ДОХОДОВ</t>
  </si>
  <si>
    <t>НАЛОГОВЫЕ И НЕНАЛОГОВЫЕ ДОХОДЫ</t>
  </si>
  <si>
    <t>Налог на доходы физических лиц</t>
  </si>
  <si>
    <t>Единый сельскохозяйственный налог</t>
  </si>
  <si>
    <t>Налог на имущество физических лиц</t>
  </si>
  <si>
    <t>Земельный налог</t>
  </si>
  <si>
    <t>Расходы бюджета</t>
  </si>
  <si>
    <t>ИТОГО РАСХОДОВ</t>
  </si>
  <si>
    <t>Источники финансирования дефицита бюджета</t>
  </si>
  <si>
    <t>Итого источников</t>
  </si>
  <si>
    <t>Исполнение государственных и муниципальных гарантий</t>
  </si>
  <si>
    <t>Акции и иные формы участия в капитале</t>
  </si>
  <si>
    <t>Изменение остатков средств бюджетов</t>
  </si>
  <si>
    <t>Недостаток средств на финансовое обеспечение расходов (с учётом источников финансирования)</t>
  </si>
  <si>
    <t>Справочно</t>
  </si>
  <si>
    <t>Недоимка по налогам и сборам</t>
  </si>
  <si>
    <t>Справочно:  Расходы на дорожное хозяйство</t>
  </si>
  <si>
    <t>Ожидаемое исполнение</t>
  </si>
  <si>
    <t>тыс. рублей</t>
  </si>
  <si>
    <t>БЕЗВОЗМЕЗДНЫЕ ПОСТУПЛЕНИЯ (2 00)</t>
  </si>
  <si>
    <t>Безвозмездные поступления от других бюджетов бюджетной системы Российской Федерации (2 02)</t>
  </si>
  <si>
    <t>Иные безвозмездные поступления (2 03, 2 07, …)</t>
  </si>
  <si>
    <t>Собственные доходы</t>
  </si>
  <si>
    <t>Остатки средств бюджетов на конец отчетного периода</t>
  </si>
  <si>
    <t>остатки целевых средств</t>
  </si>
  <si>
    <t>остатки нецелевых средств</t>
  </si>
  <si>
    <t xml:space="preserve">Численность населения (чел.) </t>
  </si>
  <si>
    <t>по федеральным налогам</t>
  </si>
  <si>
    <t>по региональным налогам</t>
  </si>
  <si>
    <t>по местным налогам</t>
  </si>
  <si>
    <t>по специальным налоговым режимам</t>
  </si>
  <si>
    <t>Бюджетные кредиты бюджетам поселений</t>
  </si>
  <si>
    <t>Бюджетные кредиты юридическим лицам</t>
  </si>
  <si>
    <t>Долговые обязательства в ценных бумагах</t>
  </si>
  <si>
    <t>Численность работающих в органах местного самоуправления (чел.)</t>
  </si>
  <si>
    <t>НАЛОГОВЫЕ ДОХОДЫ</t>
  </si>
  <si>
    <t>Государственная пошлина</t>
  </si>
  <si>
    <t>Остальные налоговые доходы</t>
  </si>
  <si>
    <t>НЕНАЛОГОВЫЕ ДОХОДЫ</t>
  </si>
  <si>
    <t>Доходы от сдачи в аренду имущества</t>
  </si>
  <si>
    <t>Доходы от продажи земельных участков</t>
  </si>
  <si>
    <t>Доходы от продажи  основных фондов</t>
  </si>
  <si>
    <t>Штрафные санкции</t>
  </si>
  <si>
    <t>Прочие неналоговые доходы</t>
  </si>
  <si>
    <t>Остальные неналоговые доходы</t>
  </si>
  <si>
    <t>Акцизы на нефтепродукты</t>
  </si>
  <si>
    <t>в том числе по поселениям:</t>
  </si>
  <si>
    <t>…...</t>
  </si>
  <si>
    <t>Профицит (+) / дефицит (-)</t>
  </si>
  <si>
    <t xml:space="preserve"> - предоставление бюджетных кредитов</t>
  </si>
  <si>
    <t xml:space="preserve"> - возврат бюджетных кредитов</t>
  </si>
  <si>
    <t>Доходы от оказания платных услуг</t>
  </si>
  <si>
    <r>
      <rPr>
        <b/>
        <sz val="10"/>
        <color indexed="8"/>
        <rFont val="Times New Roman"/>
        <family val="1"/>
        <charset val="204"/>
      </rPr>
      <t>Субсидии</t>
    </r>
    <r>
      <rPr>
        <i/>
        <sz val="10"/>
        <color indexed="8"/>
        <rFont val="Times New Roman"/>
        <family val="1"/>
        <charset val="204"/>
      </rPr>
      <t xml:space="preserve">  на предоставление финансовой поддержки поселениям</t>
    </r>
  </si>
  <si>
    <r>
      <rPr>
        <b/>
        <sz val="10"/>
        <color indexed="8"/>
        <rFont val="Times New Roman"/>
        <family val="1"/>
        <charset val="204"/>
      </rPr>
      <t>Дотации</t>
    </r>
    <r>
      <rPr>
        <sz val="10"/>
        <color indexed="8"/>
        <rFont val="Times New Roman"/>
        <family val="1"/>
        <charset val="204"/>
      </rPr>
      <t>, в т.ч.</t>
    </r>
  </si>
  <si>
    <t>на выравнивание бюджетной обеспеченности</t>
  </si>
  <si>
    <t>на поддержку мер по обеспечению сбалансированности бюджетов</t>
  </si>
  <si>
    <r>
      <rPr>
        <b/>
        <sz val="10"/>
        <color indexed="8"/>
        <rFont val="Times New Roman"/>
        <family val="1"/>
        <charset val="204"/>
      </rPr>
      <t>Субвенции</t>
    </r>
    <r>
      <rPr>
        <i/>
        <sz val="10"/>
        <color indexed="8"/>
        <rFont val="Times New Roman"/>
        <family val="1"/>
        <charset val="204"/>
      </rPr>
      <t xml:space="preserve">  на предоставление дотаций поселениям</t>
    </r>
  </si>
  <si>
    <t>дотация на выравнивание бюджетной обеспеченности поселений (за счет собственных средств)</t>
  </si>
  <si>
    <r>
      <t xml:space="preserve">  - расходы на оплату коммунальных услуг </t>
    </r>
    <r>
      <rPr>
        <sz val="9"/>
        <color rgb="FF0070C0"/>
        <rFont val="Times New Roman"/>
        <family val="1"/>
        <charset val="204"/>
      </rPr>
      <t/>
    </r>
  </si>
  <si>
    <t>в т.ч. предоставление субсидий бюджетным и автономным учреждениям на выполнение муниципального задания</t>
  </si>
  <si>
    <t>Доходы от сдачи в аренду земли</t>
  </si>
  <si>
    <t>дотация на выравнивание бюджетной обеспеченности поселений (за счет субвенции)</t>
  </si>
  <si>
    <t>Налог, взимаемый в связи с применением упрощенной системы налогообложения</t>
  </si>
  <si>
    <t>Единый налог на вмененный доход</t>
  </si>
  <si>
    <t>Муниципальный долг, всего, в т.ч.</t>
  </si>
  <si>
    <t>Обслуживание муниципального долга</t>
  </si>
  <si>
    <t>кредиты, полученные от кредитных организаций</t>
  </si>
  <si>
    <t>исполнение муниципальных гарантий</t>
  </si>
  <si>
    <t>средства на обеспечение сбалансированности бюджетов поселений</t>
  </si>
  <si>
    <t>иные межбюджетные трансферты бюджетам поселений на осуществление полномочий муниципального района в соответствии с заключенными соглашениями</t>
  </si>
  <si>
    <t>бюджетные кредиты, полученные из других бюджетов</t>
  </si>
  <si>
    <t>в т.ч. из областного бюджета</t>
  </si>
  <si>
    <t xml:space="preserve">из них:  </t>
  </si>
  <si>
    <t>органов местного самоуправления</t>
  </si>
  <si>
    <t>Оплата коммунальных услуг</t>
  </si>
  <si>
    <t>Заработная плата и начисления на выплаты по оплате труда, в т.ч.</t>
  </si>
  <si>
    <t xml:space="preserve">Расходы на обслуживание муниципального долга </t>
  </si>
  <si>
    <t xml:space="preserve">Увеличение стоимости материальных запасов </t>
  </si>
  <si>
    <t>Перечисления другим бюджетам бюджетной системы, в т.ч.</t>
  </si>
  <si>
    <t>Расходы на оплату труда (с начислениями) депутатов, выборных должностных лиц местного самоуправления, осуществляющих свои полномочия на постоянной основе, муниципальных служащих в органах местного самоуправления</t>
  </si>
  <si>
    <t>Формирование резервного фонда</t>
  </si>
  <si>
    <t>Зарезервированные средства</t>
  </si>
  <si>
    <t>х</t>
  </si>
  <si>
    <t>консолидиро-ванного бюджета</t>
  </si>
  <si>
    <t>Прогноз консолидиро-ванного бюджета</t>
  </si>
  <si>
    <t>Расходы на социальную сферу</t>
  </si>
  <si>
    <t>Образование</t>
  </si>
  <si>
    <r>
      <t xml:space="preserve">Расходы на </t>
    </r>
    <r>
      <rPr>
        <b/>
        <sz val="10"/>
        <color indexed="8"/>
        <rFont val="Times New Roman"/>
        <family val="1"/>
        <charset val="204"/>
      </rPr>
      <t>общее</t>
    </r>
    <r>
      <rPr>
        <i/>
        <sz val="10"/>
        <color indexed="8"/>
        <rFont val="Times New Roman"/>
        <family val="1"/>
        <charset val="204"/>
      </rPr>
      <t xml:space="preserve"> </t>
    </r>
    <r>
      <rPr>
        <sz val="10"/>
        <color indexed="8"/>
        <rFont val="Times New Roman"/>
        <family val="1"/>
        <charset val="204"/>
      </rPr>
      <t>образование</t>
    </r>
  </si>
  <si>
    <t>в т.ч. за счёт субвенции</t>
  </si>
  <si>
    <t>из неё:</t>
  </si>
  <si>
    <t xml:space="preserve">    заработная плата и начисления</t>
  </si>
  <si>
    <t xml:space="preserve">    учебные расходы</t>
  </si>
  <si>
    <t>Расходы на заработную плату (211 ст.) педагогических работников</t>
  </si>
  <si>
    <r>
      <rPr>
        <b/>
        <sz val="10"/>
        <color theme="1"/>
        <rFont val="Times New Roman"/>
        <family val="1"/>
        <charset val="204"/>
      </rPr>
      <t>Справочно:</t>
    </r>
    <r>
      <rPr>
        <sz val="10"/>
        <color theme="1"/>
        <rFont val="Times New Roman"/>
        <family val="1"/>
        <charset val="204"/>
      </rPr>
      <t xml:space="preserve"> планируемая сумма льгот по оплате коммунальн. услуг </t>
    </r>
  </si>
  <si>
    <r>
      <rPr>
        <b/>
        <sz val="10"/>
        <color theme="1"/>
        <rFont val="Times New Roman"/>
        <family val="1"/>
        <charset val="204"/>
      </rPr>
      <t>Справочно:</t>
    </r>
    <r>
      <rPr>
        <sz val="10"/>
        <color theme="1"/>
        <rFont val="Times New Roman"/>
        <family val="1"/>
        <charset val="204"/>
      </rPr>
      <t xml:space="preserve"> средства от приносящей доход деятельности</t>
    </r>
  </si>
  <si>
    <t>Среднесписочная численность педагогических работников</t>
  </si>
  <si>
    <t>Средняя заработная плата, рублей</t>
  </si>
  <si>
    <r>
      <t xml:space="preserve">Расходы на </t>
    </r>
    <r>
      <rPr>
        <b/>
        <sz val="10"/>
        <color indexed="8"/>
        <rFont val="Times New Roman"/>
        <family val="1"/>
        <charset val="204"/>
      </rPr>
      <t>дошкольное</t>
    </r>
    <r>
      <rPr>
        <sz val="10"/>
        <color indexed="8"/>
        <rFont val="Times New Roman"/>
        <family val="1"/>
        <charset val="204"/>
      </rPr>
      <t xml:space="preserve"> образование</t>
    </r>
  </si>
  <si>
    <r>
      <rPr>
        <b/>
        <sz val="10"/>
        <color theme="1"/>
        <rFont val="Times New Roman"/>
        <family val="1"/>
        <charset val="204"/>
      </rPr>
      <t xml:space="preserve">Справочно: </t>
    </r>
    <r>
      <rPr>
        <sz val="10"/>
        <color theme="1"/>
        <rFont val="Times New Roman"/>
        <family val="1"/>
        <charset val="204"/>
      </rPr>
      <t>средства от приносящей доход деятельности</t>
    </r>
  </si>
  <si>
    <r>
      <t xml:space="preserve">Расходы на </t>
    </r>
    <r>
      <rPr>
        <b/>
        <sz val="10"/>
        <color indexed="8"/>
        <rFont val="Times New Roman"/>
        <family val="1"/>
        <charset val="204"/>
      </rPr>
      <t>дополнительное</t>
    </r>
    <r>
      <rPr>
        <sz val="10"/>
        <color indexed="8"/>
        <rFont val="Times New Roman"/>
        <family val="1"/>
        <charset val="204"/>
      </rPr>
      <t xml:space="preserve"> образование</t>
    </r>
  </si>
  <si>
    <r>
      <rPr>
        <b/>
        <sz val="10"/>
        <color theme="1"/>
        <rFont val="Times New Roman"/>
        <family val="1"/>
        <charset val="204"/>
      </rPr>
      <t>Справочно</t>
    </r>
    <r>
      <rPr>
        <sz val="10"/>
        <color theme="1"/>
        <rFont val="Times New Roman"/>
        <family val="1"/>
        <charset val="204"/>
      </rPr>
      <t>: средства от приносящей доход деятельности</t>
    </r>
  </si>
  <si>
    <t>Культура и кинематография</t>
  </si>
  <si>
    <t>Среднесписочная численность работников учреждений культуры</t>
  </si>
  <si>
    <t>Расходы на заработную плату (211 ст) работников учрежд. культуры</t>
  </si>
  <si>
    <t xml:space="preserve">    Иные межбюджетные трансферты от поселений</t>
  </si>
  <si>
    <t xml:space="preserve">    Иные межбюджетные трансферты из обл. бюджета на зарплату</t>
  </si>
  <si>
    <t>из них:  - расходы на зарплату с начислениями работникам учреждений</t>
  </si>
  <si>
    <t xml:space="preserve">Безвозмездные перечисления муниципальным организациям </t>
  </si>
  <si>
    <t xml:space="preserve">Увеличение стоимости основных средств                                                                                                                                          </t>
  </si>
  <si>
    <t>в том числе бюджета района/округа</t>
  </si>
  <si>
    <t>в том числе бюджета МР, ГО, поселения</t>
  </si>
  <si>
    <t>Бюджетные кредиты из других бюджетов бюджетной системы Российской Федерации</t>
  </si>
  <si>
    <t xml:space="preserve"> - привлечение</t>
  </si>
  <si>
    <t xml:space="preserve"> - погашение, всего, в том числе:</t>
  </si>
  <si>
    <t xml:space="preserve">       погашение реструктурированной задолженности</t>
  </si>
  <si>
    <t>Кредиты от кредитных организаций</t>
  </si>
  <si>
    <t xml:space="preserve"> - погашение</t>
  </si>
  <si>
    <t xml:space="preserve">2022 год </t>
  </si>
  <si>
    <t>2023 год</t>
  </si>
  <si>
    <t xml:space="preserve">Прогноз бюджета на 2023 год </t>
  </si>
  <si>
    <t>Темп роста к оценке 2022 года, %</t>
  </si>
  <si>
    <t>Исполнено
 на 01.11.2022 г.</t>
  </si>
  <si>
    <t>Уточненный план
(по состоянию на 01.11.2022 г.)</t>
  </si>
  <si>
    <t>На начало 2022 года</t>
  </si>
  <si>
    <t>- вневедомтсвенная охрана</t>
  </si>
  <si>
    <t>- материально-технические средства</t>
  </si>
  <si>
    <t>Расходы на содержание (проезд, проживание, питание) беженцев</t>
  </si>
  <si>
    <t>Расходы на мероприятия по антитеррористической защищенности, в т.ч.:</t>
  </si>
  <si>
    <t>Расходы на софинансирование рег. и федеральных проектов</t>
  </si>
  <si>
    <t>Налоги, пошлины, сборы, штрафы, в т.ч.</t>
  </si>
  <si>
    <t>налог на имущество организаций</t>
  </si>
  <si>
    <t>земельный налог</t>
  </si>
  <si>
    <t>остальные налоги, пошлины, сборы, штрафы</t>
  </si>
  <si>
    <t>Расходы на организацию пассажирских перевозок автомобильным транспортом по муниципальным маршрутам</t>
  </si>
  <si>
    <t>Показатели бюджета Поворинского муниципального района
без учета целевых средств из областного бюджета</t>
  </si>
  <si>
    <t>Городское поселение город Поворино</t>
  </si>
  <si>
    <t>Байчуровское сельское поселение</t>
  </si>
  <si>
    <t>Вихляевское сельское поселение</t>
  </si>
  <si>
    <t>Добровольское сельское поселение</t>
  </si>
  <si>
    <t>Мазурское сельское поселение</t>
  </si>
  <si>
    <t>Октябрьское сельское поселение</t>
  </si>
  <si>
    <t>Песковское сельское поселение</t>
  </si>
  <si>
    <t>Рождественское сельское поселение</t>
  </si>
  <si>
    <t>Самодуровское сельское поселение</t>
  </si>
</sst>
</file>

<file path=xl/styles.xml><?xml version="1.0" encoding="utf-8"?>
<styleSheet xmlns="http://schemas.openxmlformats.org/spreadsheetml/2006/main">
  <numFmts count="1">
    <numFmt numFmtId="164" formatCode="#,##0.0"/>
  </numFmts>
  <fonts count="22">
    <font>
      <sz val="10"/>
      <name val="Arial"/>
      <charset val="204"/>
    </font>
    <font>
      <sz val="10"/>
      <name val="Arial"/>
      <family val="2"/>
      <charset val="204"/>
    </font>
    <font>
      <b/>
      <sz val="9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i/>
      <sz val="9"/>
      <color indexed="8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b/>
      <i/>
      <sz val="9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9"/>
      <color indexed="56"/>
      <name val="Times New Roman"/>
      <family val="1"/>
      <charset val="204"/>
    </font>
    <font>
      <sz val="10"/>
      <color indexed="56"/>
      <name val="Arial"/>
      <family val="2"/>
      <charset val="204"/>
    </font>
    <font>
      <sz val="9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i/>
      <sz val="10"/>
      <color indexed="8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b/>
      <i/>
      <sz val="10"/>
      <color theme="5" tint="-0.249977111117893"/>
      <name val="Times New Roman"/>
      <family val="1"/>
      <charset val="204"/>
    </font>
    <font>
      <sz val="9"/>
      <color rgb="FF0070C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i/>
      <sz val="9"/>
      <color rgb="FF0070C0"/>
      <name val="Times New Roman"/>
      <family val="1"/>
      <charset val="204"/>
    </font>
  </fonts>
  <fills count="1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1"/>
        <bgColor indexed="8"/>
      </patternFill>
    </fill>
    <fill>
      <patternFill patternType="solid">
        <fgColor indexed="47"/>
        <bgColor indexed="8"/>
      </patternFill>
    </fill>
    <fill>
      <patternFill patternType="solid">
        <fgColor indexed="41"/>
        <bgColor indexed="8"/>
      </patternFill>
    </fill>
    <fill>
      <patternFill patternType="solid">
        <fgColor indexed="43"/>
        <bgColor indexed="64"/>
      </patternFill>
    </fill>
    <fill>
      <patternFill patternType="solid">
        <fgColor indexed="43"/>
        <bgColor indexed="8"/>
      </patternFill>
    </fill>
    <fill>
      <patternFill patternType="solid">
        <fgColor indexed="9"/>
        <bgColor indexed="8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79998168889431442"/>
        <bgColor indexed="8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CCFF"/>
        <bgColor indexed="8"/>
      </patternFill>
    </fill>
    <fill>
      <patternFill patternType="solid">
        <fgColor rgb="FFFFCCFF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160">
    <xf numFmtId="0" fontId="0" fillId="0" borderId="0" xfId="0"/>
    <xf numFmtId="0" fontId="0" fillId="2" borderId="0" xfId="0" applyFill="1"/>
    <xf numFmtId="1" fontId="3" fillId="3" borderId="1" xfId="0" applyNumberFormat="1" applyFont="1" applyFill="1" applyBorder="1" applyAlignment="1" applyProtection="1">
      <alignment horizontal="center" vertical="center" wrapText="1"/>
      <protection locked="0"/>
    </xf>
    <xf numFmtId="164" fontId="3" fillId="4" borderId="1" xfId="0" applyNumberFormat="1" applyFont="1" applyFill="1" applyBorder="1" applyAlignment="1" applyProtection="1">
      <alignment vertical="center"/>
    </xf>
    <xf numFmtId="164" fontId="3" fillId="0" borderId="1" xfId="0" applyNumberFormat="1" applyFont="1" applyFill="1" applyBorder="1" applyAlignment="1" applyProtection="1">
      <alignment vertical="center"/>
    </xf>
    <xf numFmtId="164" fontId="4" fillId="0" borderId="1" xfId="0" applyNumberFormat="1" applyFont="1" applyFill="1" applyBorder="1" applyAlignment="1" applyProtection="1">
      <alignment vertical="center"/>
    </xf>
    <xf numFmtId="164" fontId="4" fillId="5" borderId="1" xfId="0" applyNumberFormat="1" applyFont="1" applyFill="1" applyBorder="1" applyAlignment="1" applyProtection="1">
      <alignment vertical="center"/>
    </xf>
    <xf numFmtId="164" fontId="2" fillId="6" borderId="1" xfId="0" applyNumberFormat="1" applyFont="1" applyFill="1" applyBorder="1" applyAlignment="1" applyProtection="1">
      <alignment vertical="center"/>
      <protection locked="0"/>
    </xf>
    <xf numFmtId="164" fontId="2" fillId="2" borderId="1" xfId="0" applyNumberFormat="1" applyFont="1" applyFill="1" applyBorder="1" applyAlignment="1" applyProtection="1">
      <alignment vertical="center"/>
      <protection locked="0"/>
    </xf>
    <xf numFmtId="164" fontId="2" fillId="7" borderId="1" xfId="0" applyNumberFormat="1" applyFont="1" applyFill="1" applyBorder="1" applyAlignment="1" applyProtection="1">
      <alignment vertical="center"/>
    </xf>
    <xf numFmtId="164" fontId="2" fillId="0" borderId="1" xfId="0" applyNumberFormat="1" applyFont="1" applyFill="1" applyBorder="1" applyAlignment="1" applyProtection="1">
      <alignment vertical="center"/>
    </xf>
    <xf numFmtId="0" fontId="0" fillId="0" borderId="0" xfId="0" applyFill="1"/>
    <xf numFmtId="164" fontId="3" fillId="0" borderId="1" xfId="0" applyNumberFormat="1" applyFont="1" applyFill="1" applyBorder="1" applyAlignment="1" applyProtection="1">
      <alignment vertical="center"/>
      <protection locked="0"/>
    </xf>
    <xf numFmtId="164" fontId="9" fillId="0" borderId="1" xfId="0" applyNumberFormat="1" applyFont="1" applyFill="1" applyBorder="1" applyAlignment="1" applyProtection="1">
      <alignment vertical="center"/>
    </xf>
    <xf numFmtId="164" fontId="9" fillId="0" borderId="1" xfId="0" applyNumberFormat="1" applyFont="1" applyFill="1" applyBorder="1" applyAlignment="1" applyProtection="1">
      <alignment vertical="center"/>
      <protection locked="0"/>
    </xf>
    <xf numFmtId="0" fontId="10" fillId="0" borderId="0" xfId="0" applyFont="1" applyFill="1"/>
    <xf numFmtId="164" fontId="3" fillId="0" borderId="1" xfId="0" applyNumberFormat="1" applyFont="1" applyFill="1" applyBorder="1" applyAlignment="1" applyProtection="1">
      <alignment horizontal="center" vertical="center"/>
    </xf>
    <xf numFmtId="164" fontId="5" fillId="0" borderId="1" xfId="0" applyNumberFormat="1" applyFont="1" applyFill="1" applyBorder="1" applyAlignment="1" applyProtection="1">
      <alignment vertical="center"/>
    </xf>
    <xf numFmtId="164" fontId="7" fillId="0" borderId="1" xfId="0" applyNumberFormat="1" applyFont="1" applyFill="1" applyBorder="1" applyAlignment="1" applyProtection="1">
      <alignment vertical="center"/>
    </xf>
    <xf numFmtId="3" fontId="2" fillId="3" borderId="2" xfId="0" applyNumberFormat="1" applyFont="1" applyFill="1" applyBorder="1" applyAlignment="1" applyProtection="1">
      <alignment horizontal="center" vertical="center" wrapText="1"/>
      <protection locked="0"/>
    </xf>
    <xf numFmtId="3" fontId="7" fillId="3" borderId="2" xfId="0" applyNumberFormat="1" applyFont="1" applyFill="1" applyBorder="1" applyAlignment="1" applyProtection="1">
      <alignment horizontal="center" vertical="center" wrapText="1"/>
      <protection locked="0"/>
    </xf>
    <xf numFmtId="3" fontId="2" fillId="7" borderId="2" xfId="0" applyNumberFormat="1" applyFont="1" applyFill="1" applyBorder="1" applyAlignment="1" applyProtection="1">
      <alignment horizontal="left" vertical="center" wrapText="1"/>
      <protection locked="0"/>
    </xf>
    <xf numFmtId="3" fontId="2" fillId="0" borderId="2" xfId="0" applyNumberFormat="1" applyFont="1" applyFill="1" applyBorder="1" applyAlignment="1" applyProtection="1">
      <alignment horizontal="left" vertical="center" wrapText="1"/>
      <protection locked="0"/>
    </xf>
    <xf numFmtId="3" fontId="3" fillId="4" borderId="2" xfId="0" applyNumberFormat="1" applyFont="1" applyFill="1" applyBorder="1" applyAlignment="1" applyProtection="1">
      <alignment horizontal="left" vertical="center" wrapText="1"/>
      <protection locked="0"/>
    </xf>
    <xf numFmtId="3" fontId="3" fillId="0" borderId="2" xfId="0" applyNumberFormat="1" applyFont="1" applyFill="1" applyBorder="1" applyAlignment="1" applyProtection="1">
      <alignment horizontal="left" vertical="center" wrapText="1"/>
      <protection locked="0"/>
    </xf>
    <xf numFmtId="3" fontId="12" fillId="3" borderId="3" xfId="0" applyNumberFormat="1" applyFont="1" applyFill="1" applyBorder="1" applyAlignment="1" applyProtection="1">
      <alignment horizontal="center" vertical="center" wrapText="1"/>
      <protection locked="0"/>
    </xf>
    <xf numFmtId="1" fontId="3" fillId="3" borderId="3" xfId="0" applyNumberFormat="1" applyFont="1" applyFill="1" applyBorder="1" applyAlignment="1" applyProtection="1">
      <alignment horizontal="center" vertical="center" wrapText="1"/>
      <protection locked="0"/>
    </xf>
    <xf numFmtId="1" fontId="3" fillId="3" borderId="4" xfId="0" applyNumberFormat="1" applyFont="1" applyFill="1" applyBorder="1" applyAlignment="1" applyProtection="1">
      <alignment horizontal="center" vertical="center" wrapText="1"/>
      <protection locked="0"/>
    </xf>
    <xf numFmtId="164" fontId="2" fillId="7" borderId="3" xfId="0" applyNumberFormat="1" applyFont="1" applyFill="1" applyBorder="1" applyAlignment="1" applyProtection="1">
      <alignment vertical="center"/>
    </xf>
    <xf numFmtId="164" fontId="2" fillId="7" borderId="4" xfId="0" applyNumberFormat="1" applyFont="1" applyFill="1" applyBorder="1" applyAlignment="1" applyProtection="1">
      <alignment vertical="center"/>
    </xf>
    <xf numFmtId="164" fontId="2" fillId="0" borderId="4" xfId="0" applyNumberFormat="1" applyFont="1" applyFill="1" applyBorder="1" applyAlignment="1" applyProtection="1">
      <alignment vertical="center"/>
    </xf>
    <xf numFmtId="164" fontId="3" fillId="4" borderId="3" xfId="0" applyNumberFormat="1" applyFont="1" applyFill="1" applyBorder="1" applyAlignment="1" applyProtection="1">
      <alignment vertical="center"/>
    </xf>
    <xf numFmtId="164" fontId="3" fillId="4" borderId="4" xfId="0" applyNumberFormat="1" applyFont="1" applyFill="1" applyBorder="1" applyAlignment="1" applyProtection="1">
      <alignment vertical="center"/>
    </xf>
    <xf numFmtId="164" fontId="3" fillId="0" borderId="3" xfId="0" applyNumberFormat="1" applyFont="1" applyFill="1" applyBorder="1" applyAlignment="1" applyProtection="1">
      <alignment vertical="center"/>
    </xf>
    <xf numFmtId="164" fontId="3" fillId="0" borderId="4" xfId="0" applyNumberFormat="1" applyFont="1" applyFill="1" applyBorder="1" applyAlignment="1" applyProtection="1">
      <alignment vertical="center"/>
    </xf>
    <xf numFmtId="164" fontId="7" fillId="0" borderId="4" xfId="0" applyNumberFormat="1" applyFont="1" applyFill="1" applyBorder="1" applyAlignment="1" applyProtection="1">
      <alignment vertical="center"/>
    </xf>
    <xf numFmtId="164" fontId="4" fillId="0" borderId="3" xfId="0" applyNumberFormat="1" applyFont="1" applyFill="1" applyBorder="1" applyAlignment="1" applyProtection="1">
      <alignment vertical="center"/>
    </xf>
    <xf numFmtId="164" fontId="4" fillId="0" borderId="4" xfId="0" applyNumberFormat="1" applyFont="1" applyFill="1" applyBorder="1" applyAlignment="1" applyProtection="1">
      <alignment vertical="center"/>
    </xf>
    <xf numFmtId="3" fontId="15" fillId="5" borderId="2" xfId="0" applyNumberFormat="1" applyFont="1" applyFill="1" applyBorder="1" applyAlignment="1" applyProtection="1">
      <alignment horizontal="left" vertical="center" wrapText="1"/>
      <protection locked="0"/>
    </xf>
    <xf numFmtId="3" fontId="3" fillId="0" borderId="2" xfId="0" applyNumberFormat="1" applyFont="1" applyFill="1" applyBorder="1" applyAlignment="1" applyProtection="1">
      <alignment horizontal="left" vertical="center" wrapText="1" indent="1"/>
      <protection locked="0"/>
    </xf>
    <xf numFmtId="3" fontId="6" fillId="8" borderId="2" xfId="0" applyNumberFormat="1" applyFont="1" applyFill="1" applyBorder="1" applyAlignment="1" applyProtection="1">
      <alignment horizontal="left" vertical="center" wrapText="1"/>
      <protection locked="0"/>
    </xf>
    <xf numFmtId="3" fontId="17" fillId="0" borderId="2" xfId="0" applyNumberFormat="1" applyFont="1" applyFill="1" applyBorder="1" applyAlignment="1" applyProtection="1">
      <alignment horizontal="left" vertical="center" wrapText="1"/>
      <protection locked="0"/>
    </xf>
    <xf numFmtId="3" fontId="7" fillId="0" borderId="2" xfId="0" applyNumberFormat="1" applyFont="1" applyFill="1" applyBorder="1" applyAlignment="1" applyProtection="1">
      <alignment horizontal="left" vertical="center" wrapText="1"/>
      <protection locked="0"/>
    </xf>
    <xf numFmtId="164" fontId="4" fillId="5" borderId="3" xfId="0" applyNumberFormat="1" applyFont="1" applyFill="1" applyBorder="1" applyAlignment="1" applyProtection="1">
      <alignment vertical="center"/>
    </xf>
    <xf numFmtId="164" fontId="4" fillId="5" borderId="4" xfId="0" applyNumberFormat="1" applyFont="1" applyFill="1" applyBorder="1" applyAlignment="1" applyProtection="1">
      <alignment vertical="center"/>
    </xf>
    <xf numFmtId="164" fontId="2" fillId="9" borderId="3" xfId="0" applyNumberFormat="1" applyFont="1" applyFill="1" applyBorder="1" applyAlignment="1" applyProtection="1">
      <alignment vertical="center"/>
      <protection locked="0"/>
    </xf>
    <xf numFmtId="164" fontId="2" fillId="9" borderId="4" xfId="0" applyNumberFormat="1" applyFont="1" applyFill="1" applyBorder="1" applyAlignment="1" applyProtection="1">
      <alignment vertical="center"/>
      <protection locked="0"/>
    </xf>
    <xf numFmtId="164" fontId="9" fillId="0" borderId="3" xfId="0" applyNumberFormat="1" applyFont="1" applyFill="1" applyBorder="1" applyAlignment="1" applyProtection="1">
      <alignment vertical="center"/>
    </xf>
    <xf numFmtId="164" fontId="9" fillId="0" borderId="4" xfId="0" applyNumberFormat="1" applyFont="1" applyFill="1" applyBorder="1" applyAlignment="1" applyProtection="1">
      <alignment vertical="center"/>
    </xf>
    <xf numFmtId="164" fontId="2" fillId="6" borderId="3" xfId="0" applyNumberFormat="1" applyFont="1" applyFill="1" applyBorder="1" applyAlignment="1" applyProtection="1">
      <alignment vertical="center"/>
      <protection locked="0"/>
    </xf>
    <xf numFmtId="164" fontId="2" fillId="6" borderId="4" xfId="0" applyNumberFormat="1" applyFont="1" applyFill="1" applyBorder="1" applyAlignment="1" applyProtection="1">
      <alignment vertical="center"/>
      <protection locked="0"/>
    </xf>
    <xf numFmtId="164" fontId="2" fillId="0" borderId="3" xfId="0" applyNumberFormat="1" applyFont="1" applyFill="1" applyBorder="1" applyAlignment="1" applyProtection="1">
      <alignment vertical="center"/>
    </xf>
    <xf numFmtId="164" fontId="5" fillId="0" borderId="4" xfId="0" applyNumberFormat="1" applyFont="1" applyFill="1" applyBorder="1" applyAlignment="1" applyProtection="1">
      <alignment vertical="center"/>
    </xf>
    <xf numFmtId="164" fontId="3" fillId="0" borderId="3" xfId="0" applyNumberFormat="1" applyFont="1" applyFill="1" applyBorder="1" applyAlignment="1" applyProtection="1">
      <alignment horizontal="center" vertical="center"/>
    </xf>
    <xf numFmtId="3" fontId="12" fillId="0" borderId="2" xfId="0" applyNumberFormat="1" applyFont="1" applyFill="1" applyBorder="1" applyAlignment="1" applyProtection="1">
      <alignment horizontal="left" vertical="center" wrapText="1"/>
      <protection locked="0"/>
    </xf>
    <xf numFmtId="3" fontId="12" fillId="0" borderId="2" xfId="0" applyNumberFormat="1" applyFont="1" applyFill="1" applyBorder="1" applyAlignment="1" applyProtection="1">
      <alignment horizontal="left" vertical="center" wrapText="1" indent="1"/>
      <protection locked="0"/>
    </xf>
    <xf numFmtId="3" fontId="12" fillId="10" borderId="2" xfId="0" applyNumberFormat="1" applyFont="1" applyFill="1" applyBorder="1" applyAlignment="1" applyProtection="1">
      <alignment horizontal="left" vertical="center" wrapText="1"/>
      <protection locked="0"/>
    </xf>
    <xf numFmtId="164" fontId="7" fillId="10" borderId="3" xfId="0" applyNumberFormat="1" applyFont="1" applyFill="1" applyBorder="1" applyAlignment="1" applyProtection="1">
      <alignment vertical="center"/>
    </xf>
    <xf numFmtId="164" fontId="7" fillId="10" borderId="1" xfId="0" applyNumberFormat="1" applyFont="1" applyFill="1" applyBorder="1" applyAlignment="1" applyProtection="1">
      <alignment vertical="center"/>
    </xf>
    <xf numFmtId="164" fontId="7" fillId="10" borderId="4" xfId="0" applyNumberFormat="1" applyFont="1" applyFill="1" applyBorder="1" applyAlignment="1" applyProtection="1">
      <alignment vertical="center"/>
    </xf>
    <xf numFmtId="164" fontId="3" fillId="10" borderId="1" xfId="0" applyNumberFormat="1" applyFont="1" applyFill="1" applyBorder="1" applyAlignment="1" applyProtection="1">
      <alignment vertical="center"/>
    </xf>
    <xf numFmtId="164" fontId="3" fillId="10" borderId="4" xfId="0" applyNumberFormat="1" applyFont="1" applyFill="1" applyBorder="1" applyAlignment="1" applyProtection="1">
      <alignment vertical="center"/>
    </xf>
    <xf numFmtId="3" fontId="16" fillId="0" borderId="2" xfId="0" applyNumberFormat="1" applyFont="1" applyFill="1" applyBorder="1" applyAlignment="1" applyProtection="1">
      <alignment horizontal="left" vertical="center" wrapText="1" indent="1"/>
      <protection locked="0"/>
    </xf>
    <xf numFmtId="3" fontId="16" fillId="0" borderId="2" xfId="0" applyNumberFormat="1" applyFont="1" applyFill="1" applyBorder="1" applyAlignment="1" applyProtection="1">
      <alignment horizontal="left" vertical="center" wrapText="1" indent="3"/>
      <protection locked="0"/>
    </xf>
    <xf numFmtId="3" fontId="7" fillId="0" borderId="2" xfId="0" applyNumberFormat="1" applyFont="1" applyFill="1" applyBorder="1" applyAlignment="1" applyProtection="1">
      <alignment horizontal="left" vertical="center" wrapText="1" indent="5"/>
      <protection locked="0"/>
    </xf>
    <xf numFmtId="3" fontId="11" fillId="0" borderId="2" xfId="0" applyNumberFormat="1" applyFont="1" applyFill="1" applyBorder="1" applyAlignment="1" applyProtection="1">
      <alignment horizontal="left" vertical="center" wrapText="1" indent="1"/>
      <protection locked="0"/>
    </xf>
    <xf numFmtId="164" fontId="3" fillId="11" borderId="3" xfId="0" applyNumberFormat="1" applyFont="1" applyFill="1" applyBorder="1" applyAlignment="1" applyProtection="1">
      <alignment vertical="center"/>
    </xf>
    <xf numFmtId="164" fontId="3" fillId="11" borderId="1" xfId="0" applyNumberFormat="1" applyFont="1" applyFill="1" applyBorder="1" applyAlignment="1" applyProtection="1">
      <alignment vertical="center"/>
    </xf>
    <xf numFmtId="164" fontId="3" fillId="11" borderId="4" xfId="0" applyNumberFormat="1" applyFont="1" applyFill="1" applyBorder="1" applyAlignment="1" applyProtection="1">
      <alignment vertical="center"/>
    </xf>
    <xf numFmtId="3" fontId="3" fillId="11" borderId="2" xfId="0" applyNumberFormat="1" applyFont="1" applyFill="1" applyBorder="1" applyAlignment="1" applyProtection="1">
      <alignment horizontal="left" vertical="center" wrapText="1"/>
      <protection locked="0"/>
    </xf>
    <xf numFmtId="164" fontId="3" fillId="12" borderId="3" xfId="0" applyNumberFormat="1" applyFont="1" applyFill="1" applyBorder="1" applyAlignment="1" applyProtection="1">
      <alignment vertical="center"/>
    </xf>
    <xf numFmtId="164" fontId="3" fillId="12" borderId="1" xfId="0" applyNumberFormat="1" applyFont="1" applyFill="1" applyBorder="1" applyAlignment="1" applyProtection="1">
      <alignment vertical="center"/>
    </xf>
    <xf numFmtId="164" fontId="3" fillId="12" borderId="4" xfId="0" applyNumberFormat="1" applyFont="1" applyFill="1" applyBorder="1" applyAlignment="1" applyProtection="1">
      <alignment vertical="center"/>
    </xf>
    <xf numFmtId="164" fontId="2" fillId="2" borderId="3" xfId="0" applyNumberFormat="1" applyFont="1" applyFill="1" applyBorder="1" applyAlignment="1" applyProtection="1">
      <alignment vertical="center"/>
      <protection locked="0"/>
    </xf>
    <xf numFmtId="164" fontId="2" fillId="0" borderId="5" xfId="0" applyNumberFormat="1" applyFont="1" applyFill="1" applyBorder="1" applyAlignment="1" applyProtection="1">
      <alignment vertical="center"/>
    </xf>
    <xf numFmtId="164" fontId="2" fillId="0" borderId="7" xfId="0" applyNumberFormat="1" applyFont="1" applyFill="1" applyBorder="1" applyAlignment="1" applyProtection="1">
      <alignment vertical="center"/>
    </xf>
    <xf numFmtId="164" fontId="2" fillId="0" borderId="6" xfId="0" applyNumberFormat="1" applyFont="1" applyFill="1" applyBorder="1" applyAlignment="1" applyProtection="1">
      <alignment vertical="center"/>
    </xf>
    <xf numFmtId="164" fontId="5" fillId="0" borderId="6" xfId="0" applyNumberFormat="1" applyFont="1" applyFill="1" applyBorder="1" applyAlignment="1" applyProtection="1">
      <alignment vertical="center"/>
    </xf>
    <xf numFmtId="164" fontId="5" fillId="0" borderId="7" xfId="0" applyNumberFormat="1" applyFont="1" applyFill="1" applyBorder="1" applyAlignment="1" applyProtection="1">
      <alignment vertical="center"/>
    </xf>
    <xf numFmtId="3" fontId="3" fillId="12" borderId="2" xfId="0" applyNumberFormat="1" applyFont="1" applyFill="1" applyBorder="1" applyAlignment="1" applyProtection="1">
      <alignment horizontal="left" vertical="center" wrapText="1"/>
      <protection locked="0"/>
    </xf>
    <xf numFmtId="3" fontId="3" fillId="0" borderId="2" xfId="0" applyNumberFormat="1" applyFont="1" applyFill="1" applyBorder="1" applyAlignment="1" applyProtection="1">
      <alignment horizontal="left" vertical="center" wrapText="1" indent="3"/>
      <protection locked="0"/>
    </xf>
    <xf numFmtId="3" fontId="13" fillId="14" borderId="2" xfId="0" applyNumberFormat="1" applyFont="1" applyFill="1" applyBorder="1" applyAlignment="1" applyProtection="1">
      <alignment horizontal="left" vertical="center" wrapText="1"/>
      <protection locked="0"/>
    </xf>
    <xf numFmtId="3" fontId="3" fillId="8" borderId="2" xfId="0" applyNumberFormat="1" applyFont="1" applyFill="1" applyBorder="1" applyAlignment="1" applyProtection="1">
      <alignment horizontal="left" vertical="center" wrapText="1"/>
      <protection locked="0"/>
    </xf>
    <xf numFmtId="164" fontId="3" fillId="13" borderId="3" xfId="0" applyNumberFormat="1" applyFont="1" applyFill="1" applyBorder="1" applyAlignment="1" applyProtection="1">
      <alignment horizontal="center" vertical="center"/>
    </xf>
    <xf numFmtId="164" fontId="3" fillId="13" borderId="1" xfId="0" applyNumberFormat="1" applyFont="1" applyFill="1" applyBorder="1" applyAlignment="1" applyProtection="1">
      <alignment horizontal="center" vertical="center"/>
    </xf>
    <xf numFmtId="3" fontId="12" fillId="3" borderId="1" xfId="0" applyNumberFormat="1" applyFont="1" applyFill="1" applyBorder="1" applyAlignment="1" applyProtection="1">
      <alignment horizontal="center" vertical="center" wrapText="1"/>
      <protection locked="0"/>
    </xf>
    <xf numFmtId="164" fontId="3" fillId="0" borderId="6" xfId="0" applyNumberFormat="1" applyFont="1" applyFill="1" applyBorder="1" applyAlignment="1" applyProtection="1">
      <alignment vertical="center"/>
    </xf>
    <xf numFmtId="164" fontId="3" fillId="0" borderId="7" xfId="0" applyNumberFormat="1" applyFont="1" applyFill="1" applyBorder="1" applyAlignment="1" applyProtection="1">
      <alignment vertical="center"/>
    </xf>
    <xf numFmtId="3" fontId="3" fillId="0" borderId="4" xfId="0" applyNumberFormat="1" applyFont="1" applyFill="1" applyBorder="1" applyAlignment="1" applyProtection="1">
      <alignment horizontal="left" vertical="center" wrapText="1"/>
      <protection locked="0"/>
    </xf>
    <xf numFmtId="164" fontId="2" fillId="15" borderId="5" xfId="0" applyNumberFormat="1" applyFont="1" applyFill="1" applyBorder="1" applyAlignment="1" applyProtection="1">
      <alignment vertical="center"/>
      <protection locked="0"/>
    </xf>
    <xf numFmtId="164" fontId="2" fillId="15" borderId="6" xfId="0" applyNumberFormat="1" applyFont="1" applyFill="1" applyBorder="1" applyAlignment="1" applyProtection="1">
      <alignment vertical="center"/>
      <protection locked="0"/>
    </xf>
    <xf numFmtId="164" fontId="2" fillId="15" borderId="7" xfId="0" applyNumberFormat="1" applyFont="1" applyFill="1" applyBorder="1" applyAlignment="1" applyProtection="1">
      <alignment vertical="center"/>
      <protection locked="0"/>
    </xf>
    <xf numFmtId="3" fontId="3" fillId="3" borderId="3" xfId="0" applyNumberFormat="1" applyFont="1" applyFill="1" applyBorder="1" applyAlignment="1" applyProtection="1">
      <alignment horizontal="center" vertical="center" wrapText="1"/>
      <protection locked="0"/>
    </xf>
    <xf numFmtId="164" fontId="11" fillId="13" borderId="3" xfId="0" applyNumberFormat="1" applyFont="1" applyFill="1" applyBorder="1" applyAlignment="1" applyProtection="1">
      <alignment horizontal="center" vertical="center"/>
    </xf>
    <xf numFmtId="164" fontId="11" fillId="0" borderId="1" xfId="0" applyNumberFormat="1" applyFont="1" applyFill="1" applyBorder="1" applyAlignment="1" applyProtection="1">
      <alignment vertical="center"/>
    </xf>
    <xf numFmtId="164" fontId="11" fillId="13" borderId="1" xfId="0" applyNumberFormat="1" applyFont="1" applyFill="1" applyBorder="1" applyAlignment="1" applyProtection="1">
      <alignment horizontal="center" vertical="center"/>
    </xf>
    <xf numFmtId="164" fontId="11" fillId="0" borderId="4" xfId="0" applyNumberFormat="1" applyFont="1" applyFill="1" applyBorder="1" applyAlignment="1" applyProtection="1">
      <alignment vertical="center"/>
    </xf>
    <xf numFmtId="3" fontId="3" fillId="3" borderId="2" xfId="0" applyNumberFormat="1" applyFont="1" applyFill="1" applyBorder="1" applyAlignment="1" applyProtection="1">
      <alignment horizontal="center" vertical="center" wrapText="1"/>
      <protection locked="0"/>
    </xf>
    <xf numFmtId="0" fontId="19" fillId="12" borderId="2" xfId="0" applyFont="1" applyFill="1" applyBorder="1" applyAlignment="1">
      <alignment horizontal="left" vertical="center" wrapText="1"/>
    </xf>
    <xf numFmtId="164" fontId="3" fillId="12" borderId="1" xfId="0" applyNumberFormat="1" applyFont="1" applyFill="1" applyBorder="1" applyAlignment="1" applyProtection="1">
      <alignment vertical="center"/>
      <protection locked="0"/>
    </xf>
    <xf numFmtId="0" fontId="20" fillId="10" borderId="2" xfId="0" applyFont="1" applyFill="1" applyBorder="1" applyAlignment="1">
      <alignment horizontal="left" vertical="center" wrapText="1"/>
    </xf>
    <xf numFmtId="164" fontId="3" fillId="10" borderId="1" xfId="0" applyNumberFormat="1" applyFont="1" applyFill="1" applyBorder="1" applyAlignment="1" applyProtection="1">
      <alignment vertical="center"/>
      <protection locked="0"/>
    </xf>
    <xf numFmtId="0" fontId="20" fillId="0" borderId="2" xfId="0" applyFont="1" applyBorder="1" applyAlignment="1">
      <alignment horizontal="left" vertical="center" wrapText="1"/>
    </xf>
    <xf numFmtId="164" fontId="3" fillId="9" borderId="1" xfId="0" applyNumberFormat="1" applyFont="1" applyFill="1" applyBorder="1" applyAlignment="1" applyProtection="1">
      <alignment vertical="center"/>
    </xf>
    <xf numFmtId="164" fontId="3" fillId="9" borderId="4" xfId="0" applyNumberFormat="1" applyFont="1" applyFill="1" applyBorder="1" applyAlignment="1" applyProtection="1">
      <alignment vertical="center"/>
    </xf>
    <xf numFmtId="164" fontId="3" fillId="12" borderId="3" xfId="0" applyNumberFormat="1" applyFont="1" applyFill="1" applyBorder="1" applyAlignment="1" applyProtection="1">
      <alignment vertical="center"/>
      <protection locked="0"/>
    </xf>
    <xf numFmtId="164" fontId="3" fillId="12" borderId="4" xfId="0" applyNumberFormat="1" applyFont="1" applyFill="1" applyBorder="1" applyAlignment="1" applyProtection="1">
      <alignment vertical="center"/>
      <protection locked="0"/>
    </xf>
    <xf numFmtId="164" fontId="3" fillId="9" borderId="3" xfId="0" applyNumberFormat="1" applyFont="1" applyFill="1" applyBorder="1" applyAlignment="1" applyProtection="1">
      <alignment vertical="center"/>
      <protection locked="0"/>
    </xf>
    <xf numFmtId="164" fontId="3" fillId="9" borderId="1" xfId="0" applyNumberFormat="1" applyFont="1" applyFill="1" applyBorder="1" applyAlignment="1" applyProtection="1">
      <alignment vertical="center"/>
      <protection locked="0"/>
    </xf>
    <xf numFmtId="164" fontId="3" fillId="9" borderId="4" xfId="0" applyNumberFormat="1" applyFont="1" applyFill="1" applyBorder="1" applyAlignment="1" applyProtection="1">
      <alignment vertical="center"/>
      <protection locked="0"/>
    </xf>
    <xf numFmtId="164" fontId="3" fillId="9" borderId="5" xfId="0" applyNumberFormat="1" applyFont="1" applyFill="1" applyBorder="1" applyAlignment="1" applyProtection="1">
      <alignment vertical="center"/>
    </xf>
    <xf numFmtId="164" fontId="3" fillId="9" borderId="6" xfId="0" applyNumberFormat="1" applyFont="1" applyFill="1" applyBorder="1" applyAlignment="1" applyProtection="1">
      <alignment vertical="center"/>
    </xf>
    <xf numFmtId="164" fontId="3" fillId="9" borderId="7" xfId="0" applyNumberFormat="1" applyFont="1" applyFill="1" applyBorder="1" applyAlignment="1" applyProtection="1">
      <alignment vertical="center"/>
    </xf>
    <xf numFmtId="164" fontId="3" fillId="9" borderId="6" xfId="0" applyNumberFormat="1" applyFont="1" applyFill="1" applyBorder="1" applyAlignment="1" applyProtection="1">
      <alignment horizontal="center" vertical="center"/>
      <protection locked="0"/>
    </xf>
    <xf numFmtId="164" fontId="3" fillId="9" borderId="7" xfId="0" applyNumberFormat="1" applyFont="1" applyFill="1" applyBorder="1" applyAlignment="1" applyProtection="1">
      <alignment horizontal="center" vertical="center"/>
      <protection locked="0"/>
    </xf>
    <xf numFmtId="164" fontId="3" fillId="10" borderId="19" xfId="0" applyNumberFormat="1" applyFont="1" applyFill="1" applyBorder="1" applyAlignment="1" applyProtection="1">
      <alignment vertical="center"/>
    </xf>
    <xf numFmtId="164" fontId="3" fillId="10" borderId="20" xfId="0" applyNumberFormat="1" applyFont="1" applyFill="1" applyBorder="1" applyAlignment="1" applyProtection="1">
      <alignment vertical="center"/>
    </xf>
    <xf numFmtId="164" fontId="3" fillId="10" borderId="21" xfId="0" applyNumberFormat="1" applyFont="1" applyFill="1" applyBorder="1" applyAlignment="1" applyProtection="1">
      <alignment vertical="center"/>
    </xf>
    <xf numFmtId="3" fontId="3" fillId="0" borderId="2" xfId="0" applyNumberFormat="1" applyFont="1" applyFill="1" applyBorder="1" applyAlignment="1" applyProtection="1">
      <alignment horizontal="left" vertical="center" wrapText="1" indent="2"/>
      <protection locked="0"/>
    </xf>
    <xf numFmtId="3" fontId="12" fillId="3" borderId="1" xfId="0" applyNumberFormat="1" applyFont="1" applyFill="1" applyBorder="1" applyAlignment="1" applyProtection="1">
      <alignment horizontal="center" vertical="center" wrapText="1"/>
      <protection locked="0"/>
    </xf>
    <xf numFmtId="164" fontId="3" fillId="12" borderId="2" xfId="0" applyNumberFormat="1" applyFont="1" applyFill="1" applyBorder="1" applyAlignment="1" applyProtection="1">
      <alignment vertical="center"/>
    </xf>
    <xf numFmtId="164" fontId="3" fillId="10" borderId="2" xfId="0" applyNumberFormat="1" applyFont="1" applyFill="1" applyBorder="1" applyAlignment="1" applyProtection="1">
      <alignment vertical="center"/>
    </xf>
    <xf numFmtId="164" fontId="3" fillId="0" borderId="2" xfId="0" applyNumberFormat="1" applyFont="1" applyFill="1" applyBorder="1" applyAlignment="1" applyProtection="1">
      <alignment vertical="center"/>
    </xf>
    <xf numFmtId="164" fontId="3" fillId="9" borderId="2" xfId="0" applyNumberFormat="1" applyFont="1" applyFill="1" applyBorder="1" applyAlignment="1" applyProtection="1">
      <alignment vertical="center"/>
    </xf>
    <xf numFmtId="3" fontId="12" fillId="3" borderId="1" xfId="0" applyNumberFormat="1" applyFont="1" applyFill="1" applyBorder="1" applyAlignment="1" applyProtection="1">
      <alignment horizontal="center" vertical="center" wrapText="1"/>
      <protection locked="0"/>
    </xf>
    <xf numFmtId="3" fontId="12" fillId="3" borderId="1" xfId="0" applyNumberFormat="1" applyFont="1" applyFill="1" applyBorder="1" applyAlignment="1" applyProtection="1">
      <alignment horizontal="center" vertical="center" wrapText="1"/>
      <protection locked="0"/>
    </xf>
    <xf numFmtId="3" fontId="12" fillId="3" borderId="1" xfId="0" applyNumberFormat="1" applyFont="1" applyFill="1" applyBorder="1" applyAlignment="1" applyProtection="1">
      <alignment horizontal="center" vertical="center" wrapText="1"/>
      <protection locked="0"/>
    </xf>
    <xf numFmtId="3" fontId="12" fillId="3" borderId="1" xfId="0" applyNumberFormat="1" applyFont="1" applyFill="1" applyBorder="1" applyAlignment="1" applyProtection="1">
      <alignment horizontal="center" vertical="center" wrapText="1"/>
      <protection locked="0"/>
    </xf>
    <xf numFmtId="3" fontId="12" fillId="3" borderId="4" xfId="0" applyNumberFormat="1" applyFont="1" applyFill="1" applyBorder="1" applyAlignment="1" applyProtection="1">
      <alignment horizontal="center" vertical="center" wrapText="1"/>
      <protection locked="0"/>
    </xf>
    <xf numFmtId="49" fontId="21" fillId="8" borderId="2" xfId="0" applyNumberFormat="1" applyFont="1" applyFill="1" applyBorder="1" applyAlignment="1" applyProtection="1">
      <alignment horizontal="left" vertical="center" wrapText="1" indent="3"/>
      <protection locked="0"/>
    </xf>
    <xf numFmtId="3" fontId="18" fillId="0" borderId="2" xfId="0" applyNumberFormat="1" applyFont="1" applyFill="1" applyBorder="1" applyAlignment="1" applyProtection="1">
      <alignment horizontal="left" vertical="center" wrapText="1" indent="1"/>
      <protection locked="0"/>
    </xf>
    <xf numFmtId="3" fontId="6" fillId="8" borderId="2" xfId="0" applyNumberFormat="1" applyFont="1" applyFill="1" applyBorder="1" applyAlignment="1" applyProtection="1">
      <alignment horizontal="left" vertical="center" wrapText="1" indent="1"/>
      <protection locked="0"/>
    </xf>
    <xf numFmtId="3" fontId="13" fillId="3" borderId="18" xfId="0" applyNumberFormat="1" applyFont="1" applyFill="1" applyBorder="1" applyAlignment="1" applyProtection="1">
      <alignment horizontal="center" vertical="center" wrapText="1"/>
      <protection locked="0"/>
    </xf>
    <xf numFmtId="3" fontId="13" fillId="3" borderId="12" xfId="0" applyNumberFormat="1" applyFont="1" applyFill="1" applyBorder="1" applyAlignment="1" applyProtection="1">
      <alignment horizontal="center" vertical="center" wrapText="1"/>
      <protection locked="0"/>
    </xf>
    <xf numFmtId="3" fontId="13" fillId="3" borderId="14" xfId="0" applyNumberFormat="1" applyFont="1" applyFill="1" applyBorder="1" applyAlignment="1" applyProtection="1">
      <alignment horizontal="center" vertical="center" wrapText="1"/>
      <protection locked="0"/>
    </xf>
    <xf numFmtId="3" fontId="13" fillId="3" borderId="23" xfId="0" applyNumberFormat="1" applyFont="1" applyFill="1" applyBorder="1" applyAlignment="1" applyProtection="1">
      <alignment horizontal="center" vertical="center" wrapText="1"/>
      <protection locked="0"/>
    </xf>
    <xf numFmtId="3" fontId="13" fillId="3" borderId="22" xfId="0" applyNumberFormat="1" applyFont="1" applyFill="1" applyBorder="1" applyAlignment="1" applyProtection="1">
      <alignment horizontal="center" vertical="center" wrapText="1"/>
      <protection locked="0"/>
    </xf>
    <xf numFmtId="3" fontId="13" fillId="3" borderId="16" xfId="0" applyNumberFormat="1" applyFont="1" applyFill="1" applyBorder="1" applyAlignment="1" applyProtection="1">
      <alignment horizontal="center" vertical="center" wrapText="1"/>
      <protection locked="0"/>
    </xf>
    <xf numFmtId="3" fontId="13" fillId="3" borderId="15" xfId="0" applyNumberFormat="1" applyFont="1" applyFill="1" applyBorder="1" applyAlignment="1" applyProtection="1">
      <alignment horizontal="center" vertical="center" wrapText="1"/>
      <protection locked="0"/>
    </xf>
    <xf numFmtId="3" fontId="13" fillId="3" borderId="2" xfId="0" applyNumberFormat="1" applyFont="1" applyFill="1" applyBorder="1" applyAlignment="1" applyProtection="1">
      <alignment horizontal="center" vertical="center" wrapText="1"/>
      <protection locked="0"/>
    </xf>
    <xf numFmtId="3" fontId="15" fillId="3" borderId="2" xfId="0" applyNumberFormat="1" applyFont="1" applyFill="1" applyBorder="1" applyAlignment="1" applyProtection="1">
      <alignment horizontal="center" vertical="center" wrapText="1"/>
      <protection locked="0"/>
    </xf>
    <xf numFmtId="3" fontId="2" fillId="3" borderId="2" xfId="0" applyNumberFormat="1" applyFont="1" applyFill="1" applyBorder="1" applyAlignment="1" applyProtection="1">
      <alignment horizontal="center" vertical="center" wrapText="1"/>
      <protection locked="0"/>
    </xf>
    <xf numFmtId="3" fontId="13" fillId="3" borderId="1" xfId="0" applyNumberFormat="1" applyFont="1" applyFill="1" applyBorder="1" applyAlignment="1" applyProtection="1">
      <alignment horizontal="center" vertical="center" wrapText="1"/>
      <protection locked="0"/>
    </xf>
    <xf numFmtId="0" fontId="8" fillId="0" borderId="0" xfId="0" applyNumberFormat="1" applyFont="1" applyFill="1" applyBorder="1" applyAlignment="1" applyProtection="1">
      <alignment horizontal="center" vertical="top" wrapText="1"/>
      <protection locked="0"/>
    </xf>
    <xf numFmtId="0" fontId="3" fillId="0" borderId="0" xfId="0" applyNumberFormat="1" applyFont="1" applyFill="1" applyBorder="1" applyAlignment="1" applyProtection="1">
      <alignment horizontal="right" vertical="top"/>
    </xf>
    <xf numFmtId="3" fontId="13" fillId="3" borderId="4" xfId="0" applyNumberFormat="1" applyFont="1" applyFill="1" applyBorder="1" applyAlignment="1" applyProtection="1">
      <alignment horizontal="center" vertical="center" wrapText="1"/>
      <protection locked="0"/>
    </xf>
    <xf numFmtId="3" fontId="13" fillId="3" borderId="3" xfId="0" applyNumberFormat="1" applyFont="1" applyFill="1" applyBorder="1" applyAlignment="1" applyProtection="1">
      <alignment horizontal="center" vertical="center" wrapText="1"/>
      <protection locked="0"/>
    </xf>
    <xf numFmtId="3" fontId="12" fillId="3" borderId="1" xfId="0" applyNumberFormat="1" applyFont="1" applyFill="1" applyBorder="1" applyAlignment="1" applyProtection="1">
      <alignment horizontal="center" vertical="center" wrapText="1"/>
      <protection locked="0"/>
    </xf>
    <xf numFmtId="3" fontId="12" fillId="3" borderId="4" xfId="0" applyNumberFormat="1" applyFont="1" applyFill="1" applyBorder="1" applyAlignment="1" applyProtection="1">
      <alignment horizontal="center" vertical="center" wrapText="1"/>
      <protection locked="0"/>
    </xf>
    <xf numFmtId="3" fontId="14" fillId="3" borderId="8" xfId="0" applyNumberFormat="1" applyFont="1" applyFill="1" applyBorder="1" applyAlignment="1" applyProtection="1">
      <alignment horizontal="center" vertical="center" wrapText="1"/>
      <protection locked="0"/>
    </xf>
    <xf numFmtId="3" fontId="14" fillId="3" borderId="9" xfId="0" applyNumberFormat="1" applyFont="1" applyFill="1" applyBorder="1" applyAlignment="1" applyProtection="1">
      <alignment horizontal="center" vertical="center" wrapText="1"/>
      <protection locked="0"/>
    </xf>
    <xf numFmtId="3" fontId="14" fillId="3" borderId="10" xfId="0" applyNumberFormat="1" applyFont="1" applyFill="1" applyBorder="1" applyAlignment="1" applyProtection="1">
      <alignment horizontal="center" vertical="center" wrapText="1"/>
      <protection locked="0"/>
    </xf>
    <xf numFmtId="3" fontId="14" fillId="3" borderId="14" xfId="0" applyNumberFormat="1" applyFont="1" applyFill="1" applyBorder="1" applyAlignment="1" applyProtection="1">
      <alignment horizontal="center" vertical="center" wrapText="1"/>
      <protection locked="0"/>
    </xf>
    <xf numFmtId="3" fontId="14" fillId="3" borderId="15" xfId="0" applyNumberFormat="1" applyFont="1" applyFill="1" applyBorder="1" applyAlignment="1" applyProtection="1">
      <alignment horizontal="center" vertical="center" wrapText="1"/>
      <protection locked="0"/>
    </xf>
    <xf numFmtId="3" fontId="14" fillId="3" borderId="16" xfId="0" applyNumberFormat="1" applyFont="1" applyFill="1" applyBorder="1" applyAlignment="1" applyProtection="1">
      <alignment horizontal="center" vertical="center" wrapText="1"/>
      <protection locked="0"/>
    </xf>
    <xf numFmtId="3" fontId="13" fillId="3" borderId="11" xfId="0" applyNumberFormat="1" applyFont="1" applyFill="1" applyBorder="1" applyAlignment="1" applyProtection="1">
      <alignment horizontal="center" vertical="center" wrapText="1"/>
      <protection locked="0"/>
    </xf>
    <xf numFmtId="3" fontId="13" fillId="3" borderId="13" xfId="0" applyNumberFormat="1" applyFont="1" applyFill="1" applyBorder="1" applyAlignment="1" applyProtection="1">
      <alignment horizontal="center" vertical="center" wrapText="1"/>
      <protection locked="0"/>
    </xf>
    <xf numFmtId="3" fontId="12" fillId="3" borderId="11" xfId="0" applyNumberFormat="1" applyFont="1" applyFill="1" applyBorder="1" applyAlignment="1" applyProtection="1">
      <alignment horizontal="center" vertical="center" wrapText="1"/>
      <protection locked="0"/>
    </xf>
    <xf numFmtId="3" fontId="12" fillId="3" borderId="12" xfId="0" applyNumberFormat="1" applyFont="1" applyFill="1" applyBorder="1" applyAlignment="1" applyProtection="1">
      <alignment horizontal="center" vertical="center" wrapText="1"/>
      <protection locked="0"/>
    </xf>
    <xf numFmtId="3" fontId="13" fillId="3" borderId="17" xfId="0" applyNumberFormat="1" applyFont="1" applyFill="1" applyBorder="1" applyAlignment="1" applyProtection="1">
      <alignment horizontal="center" vertical="center" wrapText="1"/>
      <protection locked="0"/>
    </xf>
  </cellXfs>
  <cellStyles count="7">
    <cellStyle name="Обычный" xfId="0" builtinId="0"/>
    <cellStyle name="Стиль 1" xfId="1"/>
    <cellStyle name="Стиль 2" xfId="1"/>
    <cellStyle name="Стиль 3" xfId="1"/>
    <cellStyle name="Стиль 4" xfId="1"/>
    <cellStyle name="Стиль 5" xfId="1"/>
    <cellStyle name="Стиль 6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808080"/>
      <rgbColor rgb="00CCFFCC"/>
      <rgbColor rgb="00E1FF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0000"/>
      <color rgb="FFFFCCFF"/>
      <color rgb="FF9999FF"/>
      <color rgb="FF0066FF"/>
      <color rgb="FF66FFFF"/>
      <color rgb="FFFFFF99"/>
      <color rgb="FFFF0066"/>
      <color rgb="FFFF00FF"/>
      <color rgb="FF003366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166"/>
  <sheetViews>
    <sheetView showGridLines="0" tabSelected="1" view="pageBreakPreview" topLeftCell="A89" zoomScaleNormal="96" zoomScaleSheetLayoutView="100" zoomScalePageLayoutView="60" workbookViewId="0">
      <selection activeCell="I118" sqref="I118"/>
    </sheetView>
  </sheetViews>
  <sheetFormatPr defaultRowHeight="12.75"/>
  <cols>
    <col min="1" max="1" width="55.7109375" customWidth="1"/>
    <col min="2" max="8" width="12.85546875" customWidth="1"/>
    <col min="9" max="9" width="11.85546875" customWidth="1"/>
    <col min="10" max="10" width="12.85546875" customWidth="1"/>
    <col min="11" max="11" width="11.7109375" customWidth="1"/>
    <col min="12" max="12" width="8.85546875" hidden="1" customWidth="1"/>
  </cols>
  <sheetData>
    <row r="1" spans="1:11" ht="39" customHeight="1">
      <c r="A1" s="143" t="s">
        <v>136</v>
      </c>
      <c r="B1" s="143"/>
      <c r="C1" s="143"/>
      <c r="D1" s="143"/>
      <c r="E1" s="143"/>
      <c r="F1" s="143"/>
      <c r="G1" s="143"/>
      <c r="H1" s="143"/>
      <c r="I1" s="143"/>
      <c r="J1" s="143"/>
      <c r="K1" s="143"/>
    </row>
    <row r="2" spans="1:11" ht="12.75" customHeight="1" thickBot="1">
      <c r="A2" s="144" t="s">
        <v>20</v>
      </c>
      <c r="B2" s="144"/>
      <c r="C2" s="144"/>
      <c r="D2" s="144"/>
      <c r="E2" s="144"/>
      <c r="F2" s="144"/>
      <c r="G2" s="144"/>
      <c r="H2" s="144"/>
      <c r="I2" s="144"/>
      <c r="J2" s="144"/>
      <c r="K2" s="144"/>
    </row>
    <row r="3" spans="1:11" ht="18" customHeight="1">
      <c r="A3" s="19" t="s">
        <v>0</v>
      </c>
      <c r="B3" s="152" t="s">
        <v>119</v>
      </c>
      <c r="C3" s="153"/>
      <c r="D3" s="153"/>
      <c r="E3" s="153"/>
      <c r="F3" s="153"/>
      <c r="G3" s="154"/>
      <c r="H3" s="149" t="s">
        <v>120</v>
      </c>
      <c r="I3" s="150"/>
      <c r="J3" s="150"/>
      <c r="K3" s="151"/>
    </row>
    <row r="4" spans="1:11" ht="26.45" customHeight="1">
      <c r="A4" s="141" t="s">
        <v>1</v>
      </c>
      <c r="B4" s="146" t="s">
        <v>124</v>
      </c>
      <c r="C4" s="142"/>
      <c r="D4" s="142" t="s">
        <v>123</v>
      </c>
      <c r="E4" s="142"/>
      <c r="F4" s="142" t="s">
        <v>19</v>
      </c>
      <c r="G4" s="145"/>
      <c r="H4" s="146" t="s">
        <v>121</v>
      </c>
      <c r="I4" s="147"/>
      <c r="J4" s="147"/>
      <c r="K4" s="148"/>
    </row>
    <row r="5" spans="1:11" ht="40.15" customHeight="1">
      <c r="A5" s="141"/>
      <c r="B5" s="25" t="s">
        <v>85</v>
      </c>
      <c r="C5" s="124" t="s">
        <v>111</v>
      </c>
      <c r="D5" s="119" t="s">
        <v>85</v>
      </c>
      <c r="E5" s="124" t="s">
        <v>111</v>
      </c>
      <c r="F5" s="119" t="s">
        <v>85</v>
      </c>
      <c r="G5" s="124" t="s">
        <v>111</v>
      </c>
      <c r="H5" s="92" t="s">
        <v>86</v>
      </c>
      <c r="I5" s="127" t="s">
        <v>122</v>
      </c>
      <c r="J5" s="124" t="s">
        <v>111</v>
      </c>
      <c r="K5" s="128" t="s">
        <v>122</v>
      </c>
    </row>
    <row r="6" spans="1:11">
      <c r="A6" s="20">
        <v>1</v>
      </c>
      <c r="B6" s="26">
        <v>2</v>
      </c>
      <c r="C6" s="2">
        <v>3</v>
      </c>
      <c r="D6" s="2">
        <v>4</v>
      </c>
      <c r="E6" s="2">
        <v>5</v>
      </c>
      <c r="F6" s="2">
        <v>6</v>
      </c>
      <c r="G6" s="27">
        <v>7</v>
      </c>
      <c r="H6" s="26">
        <v>8</v>
      </c>
      <c r="I6" s="2">
        <v>9</v>
      </c>
      <c r="J6" s="2">
        <v>10</v>
      </c>
      <c r="K6" s="27">
        <v>11</v>
      </c>
    </row>
    <row r="7" spans="1:11" ht="21.6" customHeight="1">
      <c r="A7" s="21" t="s">
        <v>2</v>
      </c>
      <c r="B7" s="28">
        <f t="shared" ref="B7:H7" si="0">B9+B29</f>
        <v>436211.3</v>
      </c>
      <c r="C7" s="9">
        <f t="shared" si="0"/>
        <v>352003.5</v>
      </c>
      <c r="D7" s="9">
        <f t="shared" ref="D7:E7" si="1">D9+D29</f>
        <v>370955</v>
      </c>
      <c r="E7" s="9">
        <f t="shared" si="1"/>
        <v>304569.90000000002</v>
      </c>
      <c r="F7" s="9">
        <f t="shared" si="0"/>
        <v>439523.7</v>
      </c>
      <c r="G7" s="29">
        <f t="shared" si="0"/>
        <v>352457.80000000005</v>
      </c>
      <c r="H7" s="28">
        <f t="shared" si="0"/>
        <v>438206.5</v>
      </c>
      <c r="I7" s="9">
        <f>H7/F7%</f>
        <v>99.70031195132367</v>
      </c>
      <c r="J7" s="9">
        <f>J9+J29</f>
        <v>357050.5</v>
      </c>
      <c r="K7" s="29">
        <f>J7/G7%</f>
        <v>101.30304961331539</v>
      </c>
    </row>
    <row r="8" spans="1:11" s="11" customFormat="1" ht="20.100000000000001" customHeight="1">
      <c r="A8" s="22" t="s">
        <v>24</v>
      </c>
      <c r="B8" s="51">
        <f>B9+B32+B33+B34+B36+B37+B38</f>
        <v>430632.3</v>
      </c>
      <c r="C8" s="10">
        <f t="shared" ref="C8:J8" si="2">C9+C32+C33+C34+C36+C37+C38</f>
        <v>346424.5</v>
      </c>
      <c r="D8" s="10">
        <f t="shared" si="2"/>
        <v>366306</v>
      </c>
      <c r="E8" s="10">
        <f t="shared" si="2"/>
        <v>299920.89999999997</v>
      </c>
      <c r="F8" s="10">
        <f t="shared" si="2"/>
        <v>433944.7</v>
      </c>
      <c r="G8" s="30">
        <f t="shared" si="2"/>
        <v>346878.8</v>
      </c>
      <c r="H8" s="51">
        <f t="shared" si="2"/>
        <v>432268.5</v>
      </c>
      <c r="I8" s="4">
        <f t="shared" ref="I8:I38" si="3">H8/F8%</f>
        <v>99.613729583516047</v>
      </c>
      <c r="J8" s="10">
        <f t="shared" si="2"/>
        <v>351112.5</v>
      </c>
      <c r="K8" s="30">
        <f>J8/G8%</f>
        <v>101.22051275546387</v>
      </c>
    </row>
    <row r="9" spans="1:11" ht="20.100000000000001" customHeight="1">
      <c r="A9" s="23" t="s">
        <v>3</v>
      </c>
      <c r="B9" s="31">
        <f t="shared" ref="B9:C9" si="4">B10+B20</f>
        <v>328726</v>
      </c>
      <c r="C9" s="3">
        <f t="shared" si="4"/>
        <v>245709.9</v>
      </c>
      <c r="D9" s="3">
        <f>D10+D20</f>
        <v>281910.09999999998</v>
      </c>
      <c r="E9" s="3">
        <f>E10+E20</f>
        <v>216716.6</v>
      </c>
      <c r="F9" s="3">
        <f>F10+F20</f>
        <v>332038.40000000002</v>
      </c>
      <c r="G9" s="32">
        <f>G10+G20</f>
        <v>246164.2</v>
      </c>
      <c r="H9" s="31">
        <f>H10+H20</f>
        <v>310840</v>
      </c>
      <c r="I9" s="3">
        <f t="shared" si="3"/>
        <v>93.615678186619377</v>
      </c>
      <c r="J9" s="3">
        <f>J10+J20</f>
        <v>229684</v>
      </c>
      <c r="K9" s="32">
        <f t="shared" ref="K9:K38" si="5">J9/G9%</f>
        <v>93.305200350010267</v>
      </c>
    </row>
    <row r="10" spans="1:11" ht="20.100000000000001" customHeight="1">
      <c r="A10" s="69" t="s">
        <v>37</v>
      </c>
      <c r="B10" s="66">
        <f t="shared" ref="B10:H10" si="6">B11+B12+B13+B14+B15+B16+B17+B18+B19</f>
        <v>235841.4</v>
      </c>
      <c r="C10" s="67">
        <f t="shared" si="6"/>
        <v>164011.4</v>
      </c>
      <c r="D10" s="67">
        <f t="shared" ref="D10:E10" si="7">D11+D12+D13+D14+D15+D16+D17+D18+D19</f>
        <v>195352.3</v>
      </c>
      <c r="E10" s="67">
        <f t="shared" si="7"/>
        <v>141104.9</v>
      </c>
      <c r="F10" s="67">
        <f t="shared" si="6"/>
        <v>234555.40000000002</v>
      </c>
      <c r="G10" s="68">
        <f t="shared" si="6"/>
        <v>162293.20000000001</v>
      </c>
      <c r="H10" s="66">
        <f t="shared" si="6"/>
        <v>250634</v>
      </c>
      <c r="I10" s="67">
        <f t="shared" si="3"/>
        <v>106.85492638412929</v>
      </c>
      <c r="J10" s="67">
        <f>J11+J12+J13+J14+J15+J16+J17+J18+J19</f>
        <v>176970</v>
      </c>
      <c r="K10" s="68">
        <f t="shared" si="5"/>
        <v>109.04338567481571</v>
      </c>
    </row>
    <row r="11" spans="1:11" ht="15" customHeight="1">
      <c r="A11" s="54" t="s">
        <v>4</v>
      </c>
      <c r="B11" s="33">
        <v>161002</v>
      </c>
      <c r="C11" s="4">
        <v>136545</v>
      </c>
      <c r="D11" s="4">
        <v>136584.79999999999</v>
      </c>
      <c r="E11" s="4">
        <v>117012.6</v>
      </c>
      <c r="F11" s="4">
        <v>161302</v>
      </c>
      <c r="G11" s="34">
        <v>136545</v>
      </c>
      <c r="H11" s="33">
        <v>177048</v>
      </c>
      <c r="I11" s="4">
        <f t="shared" si="3"/>
        <v>109.76181324472108</v>
      </c>
      <c r="J11" s="4">
        <v>150904</v>
      </c>
      <c r="K11" s="34">
        <f t="shared" si="5"/>
        <v>110.51594712365886</v>
      </c>
    </row>
    <row r="12" spans="1:11" ht="15" customHeight="1">
      <c r="A12" s="54" t="s">
        <v>47</v>
      </c>
      <c r="B12" s="33">
        <v>16279</v>
      </c>
      <c r="C12" s="4">
        <v>10932</v>
      </c>
      <c r="D12" s="4">
        <v>15208.5</v>
      </c>
      <c r="E12" s="4">
        <v>10055.1</v>
      </c>
      <c r="F12" s="4">
        <v>16279</v>
      </c>
      <c r="G12" s="34">
        <v>10932</v>
      </c>
      <c r="H12" s="33">
        <v>16571</v>
      </c>
      <c r="I12" s="4">
        <f>H12/F12%</f>
        <v>101.79372197309418</v>
      </c>
      <c r="J12" s="4">
        <v>10956</v>
      </c>
      <c r="K12" s="34">
        <f>J12/G12%</f>
        <v>100.21953896816686</v>
      </c>
    </row>
    <row r="13" spans="1:11" ht="25.5" customHeight="1">
      <c r="A13" s="54" t="s">
        <v>64</v>
      </c>
      <c r="B13" s="33">
        <v>4814</v>
      </c>
      <c r="C13" s="4">
        <v>4814</v>
      </c>
      <c r="D13" s="4">
        <v>5595.7</v>
      </c>
      <c r="E13" s="4">
        <v>5595.7</v>
      </c>
      <c r="F13" s="4">
        <v>5595.7</v>
      </c>
      <c r="G13" s="34">
        <v>5595.7</v>
      </c>
      <c r="H13" s="33">
        <v>4947</v>
      </c>
      <c r="I13" s="4">
        <f>H13/F13%</f>
        <v>88.407169791089586</v>
      </c>
      <c r="J13" s="4">
        <v>4947</v>
      </c>
      <c r="K13" s="34">
        <f>J13/G13%</f>
        <v>88.407169791089586</v>
      </c>
    </row>
    <row r="14" spans="1:11" ht="15" customHeight="1">
      <c r="A14" s="54" t="s">
        <v>65</v>
      </c>
      <c r="B14" s="33">
        <v>147</v>
      </c>
      <c r="C14" s="4">
        <v>147</v>
      </c>
      <c r="D14" s="4">
        <v>151.1</v>
      </c>
      <c r="E14" s="4">
        <v>151.1</v>
      </c>
      <c r="F14" s="4">
        <v>151.1</v>
      </c>
      <c r="G14" s="34">
        <v>151.1</v>
      </c>
      <c r="H14" s="33">
        <v>0</v>
      </c>
      <c r="I14" s="4">
        <f t="shared" si="3"/>
        <v>0</v>
      </c>
      <c r="J14" s="4">
        <v>0</v>
      </c>
      <c r="K14" s="34">
        <f t="shared" si="5"/>
        <v>0</v>
      </c>
    </row>
    <row r="15" spans="1:11" ht="15" customHeight="1">
      <c r="A15" s="54" t="s">
        <v>5</v>
      </c>
      <c r="B15" s="33">
        <v>9761</v>
      </c>
      <c r="C15" s="4">
        <v>6344</v>
      </c>
      <c r="D15" s="4">
        <v>6058.3</v>
      </c>
      <c r="E15" s="4">
        <v>3824.3</v>
      </c>
      <c r="F15" s="4">
        <v>7283.2</v>
      </c>
      <c r="G15" s="34">
        <v>3840</v>
      </c>
      <c r="H15" s="33">
        <v>7193</v>
      </c>
      <c r="I15" s="4">
        <f t="shared" si="3"/>
        <v>98.761533391915648</v>
      </c>
      <c r="J15" s="4">
        <v>4441</v>
      </c>
      <c r="K15" s="34">
        <f t="shared" si="5"/>
        <v>115.65104166666667</v>
      </c>
    </row>
    <row r="16" spans="1:11" ht="15" customHeight="1">
      <c r="A16" s="54" t="s">
        <v>6</v>
      </c>
      <c r="B16" s="33">
        <v>5853</v>
      </c>
      <c r="C16" s="4"/>
      <c r="D16" s="4">
        <v>2523.5</v>
      </c>
      <c r="E16" s="4"/>
      <c r="F16" s="4">
        <v>5885.1</v>
      </c>
      <c r="G16" s="34"/>
      <c r="H16" s="33">
        <v>5760</v>
      </c>
      <c r="I16" s="4">
        <f t="shared" si="3"/>
        <v>97.874292705306615</v>
      </c>
      <c r="J16" s="4"/>
      <c r="K16" s="34" t="e">
        <f t="shared" si="5"/>
        <v>#DIV/0!</v>
      </c>
    </row>
    <row r="17" spans="1:11" ht="15" customHeight="1">
      <c r="A17" s="54" t="s">
        <v>7</v>
      </c>
      <c r="B17" s="33">
        <v>32701</v>
      </c>
      <c r="C17" s="4"/>
      <c r="D17" s="4">
        <v>24722.1</v>
      </c>
      <c r="E17" s="4"/>
      <c r="F17" s="4">
        <v>32769.1</v>
      </c>
      <c r="G17" s="34"/>
      <c r="H17" s="33">
        <v>33337</v>
      </c>
      <c r="I17" s="4">
        <f t="shared" si="3"/>
        <v>101.73303508488181</v>
      </c>
      <c r="J17" s="4"/>
      <c r="K17" s="34" t="e">
        <f t="shared" si="5"/>
        <v>#DIV/0!</v>
      </c>
    </row>
    <row r="18" spans="1:11" ht="15" customHeight="1">
      <c r="A18" s="54" t="s">
        <v>38</v>
      </c>
      <c r="B18" s="33">
        <v>3036</v>
      </c>
      <c r="C18" s="4">
        <v>2981</v>
      </c>
      <c r="D18" s="4">
        <v>2512</v>
      </c>
      <c r="E18" s="4">
        <v>2469.8000000000002</v>
      </c>
      <c r="F18" s="4">
        <v>3041.8</v>
      </c>
      <c r="G18" s="34">
        <v>2981</v>
      </c>
      <c r="H18" s="33">
        <v>3098</v>
      </c>
      <c r="I18" s="4">
        <f t="shared" si="3"/>
        <v>101.84759024261949</v>
      </c>
      <c r="J18" s="4">
        <v>3042</v>
      </c>
      <c r="K18" s="34">
        <f t="shared" si="5"/>
        <v>102.04629319020464</v>
      </c>
    </row>
    <row r="19" spans="1:11" ht="15" customHeight="1">
      <c r="A19" s="54" t="s">
        <v>39</v>
      </c>
      <c r="B19" s="33">
        <v>2248.4</v>
      </c>
      <c r="C19" s="4">
        <v>2248.4</v>
      </c>
      <c r="D19" s="4">
        <v>1996.3</v>
      </c>
      <c r="E19" s="4">
        <v>1996.3</v>
      </c>
      <c r="F19" s="4">
        <v>2248.4</v>
      </c>
      <c r="G19" s="34">
        <v>2248.4</v>
      </c>
      <c r="H19" s="33">
        <v>2680</v>
      </c>
      <c r="I19" s="4">
        <f t="shared" si="3"/>
        <v>119.19587262053014</v>
      </c>
      <c r="J19" s="4">
        <v>2680</v>
      </c>
      <c r="K19" s="34">
        <f t="shared" si="5"/>
        <v>119.19587262053014</v>
      </c>
    </row>
    <row r="20" spans="1:11" ht="20.100000000000001" customHeight="1">
      <c r="A20" s="69" t="s">
        <v>40</v>
      </c>
      <c r="B20" s="66">
        <f t="shared" ref="B20:C20" si="8">B21+B22+B23+B24+B25+B26+B27+B28</f>
        <v>92884.6</v>
      </c>
      <c r="C20" s="67">
        <f t="shared" si="8"/>
        <v>81698.5</v>
      </c>
      <c r="D20" s="67">
        <f>D21+D22+D23+D24+D25+D26+D27+D28</f>
        <v>86557.799999999988</v>
      </c>
      <c r="E20" s="67">
        <f>E21+E22+E23+E24+E25+E26+E27+E28</f>
        <v>75611.700000000012</v>
      </c>
      <c r="F20" s="67">
        <f>F21+F22+F23+F24+F25+F26+F27+F28</f>
        <v>97483</v>
      </c>
      <c r="G20" s="68">
        <f>G21+G22+G23+G24+G25+G26+G27+G28</f>
        <v>83871.000000000015</v>
      </c>
      <c r="H20" s="66">
        <f>H21+H22+H23+H24+H25+H26+H27+H28</f>
        <v>60206</v>
      </c>
      <c r="I20" s="67">
        <f t="shared" si="3"/>
        <v>61.76051208928736</v>
      </c>
      <c r="J20" s="67">
        <f>J21+J22+J23+J24+J25+J26+J27+J28</f>
        <v>52714</v>
      </c>
      <c r="K20" s="68">
        <f t="shared" si="5"/>
        <v>62.851283518737098</v>
      </c>
    </row>
    <row r="21" spans="1:11" ht="15" customHeight="1">
      <c r="A21" s="54" t="s">
        <v>62</v>
      </c>
      <c r="B21" s="33">
        <v>22417</v>
      </c>
      <c r="C21" s="4">
        <v>17611</v>
      </c>
      <c r="D21" s="4">
        <v>14612.1</v>
      </c>
      <c r="E21" s="4">
        <v>11251.9</v>
      </c>
      <c r="F21" s="4">
        <v>22325.4</v>
      </c>
      <c r="G21" s="34">
        <v>17519.400000000001</v>
      </c>
      <c r="H21" s="33">
        <v>19677</v>
      </c>
      <c r="I21" s="4">
        <f t="shared" si="3"/>
        <v>88.137278615388738</v>
      </c>
      <c r="J21" s="4">
        <v>15135</v>
      </c>
      <c r="K21" s="34">
        <f t="shared" si="5"/>
        <v>86.389944861125372</v>
      </c>
    </row>
    <row r="22" spans="1:11" ht="15" customHeight="1">
      <c r="A22" s="54" t="s">
        <v>41</v>
      </c>
      <c r="B22" s="33">
        <v>2497</v>
      </c>
      <c r="C22" s="4">
        <v>1000</v>
      </c>
      <c r="D22" s="4">
        <v>2185.5</v>
      </c>
      <c r="E22" s="4">
        <v>1046</v>
      </c>
      <c r="F22" s="4">
        <v>2375.1999999999998</v>
      </c>
      <c r="G22" s="34">
        <v>1046</v>
      </c>
      <c r="H22" s="33">
        <v>2497</v>
      </c>
      <c r="I22" s="4">
        <f t="shared" si="3"/>
        <v>105.12798922196026</v>
      </c>
      <c r="J22" s="4">
        <v>1064</v>
      </c>
      <c r="K22" s="34">
        <f t="shared" si="5"/>
        <v>101.7208413001912</v>
      </c>
    </row>
    <row r="23" spans="1:11" ht="15" customHeight="1">
      <c r="A23" s="54" t="s">
        <v>53</v>
      </c>
      <c r="B23" s="33">
        <v>10948.4</v>
      </c>
      <c r="C23" s="4">
        <v>10247</v>
      </c>
      <c r="D23" s="4">
        <v>8778</v>
      </c>
      <c r="E23" s="4">
        <v>8390.9</v>
      </c>
      <c r="F23" s="4">
        <v>10973.1</v>
      </c>
      <c r="G23" s="34">
        <v>10247</v>
      </c>
      <c r="H23" s="33">
        <v>11236</v>
      </c>
      <c r="I23" s="4">
        <f t="shared" si="3"/>
        <v>102.39585896419425</v>
      </c>
      <c r="J23" s="4">
        <v>10507</v>
      </c>
      <c r="K23" s="34">
        <f t="shared" si="5"/>
        <v>102.53732799843857</v>
      </c>
    </row>
    <row r="24" spans="1:11" ht="15" customHeight="1">
      <c r="A24" s="54" t="s">
        <v>42</v>
      </c>
      <c r="B24" s="33">
        <v>53110</v>
      </c>
      <c r="C24" s="4">
        <v>51960</v>
      </c>
      <c r="D24" s="4">
        <v>57141.2</v>
      </c>
      <c r="E24" s="4">
        <v>54101.8</v>
      </c>
      <c r="F24" s="4">
        <v>57141.2</v>
      </c>
      <c r="G24" s="34">
        <v>54101.8</v>
      </c>
      <c r="H24" s="33">
        <v>25320</v>
      </c>
      <c r="I24" s="4">
        <f t="shared" si="3"/>
        <v>44.311285027265797</v>
      </c>
      <c r="J24" s="4">
        <v>25300</v>
      </c>
      <c r="K24" s="34">
        <f t="shared" si="5"/>
        <v>46.763693629417133</v>
      </c>
    </row>
    <row r="25" spans="1:11" ht="15" customHeight="1">
      <c r="A25" s="54" t="s">
        <v>43</v>
      </c>
      <c r="B25" s="33">
        <v>1494.1</v>
      </c>
      <c r="C25" s="4"/>
      <c r="D25" s="4">
        <v>1534.9</v>
      </c>
      <c r="E25" s="4"/>
      <c r="F25" s="4">
        <v>1534.9</v>
      </c>
      <c r="G25" s="34"/>
      <c r="H25" s="33">
        <v>0</v>
      </c>
      <c r="I25" s="4">
        <f t="shared" si="3"/>
        <v>0</v>
      </c>
      <c r="J25" s="4"/>
      <c r="K25" s="34" t="e">
        <f t="shared" si="5"/>
        <v>#DIV/0!</v>
      </c>
    </row>
    <row r="26" spans="1:11" ht="15" customHeight="1">
      <c r="A26" s="54" t="s">
        <v>44</v>
      </c>
      <c r="B26" s="33">
        <v>1112</v>
      </c>
      <c r="C26" s="4">
        <v>420</v>
      </c>
      <c r="D26" s="4">
        <v>1319.1</v>
      </c>
      <c r="E26" s="4">
        <v>284.3</v>
      </c>
      <c r="F26" s="4">
        <v>1761.1</v>
      </c>
      <c r="G26" s="34">
        <v>420</v>
      </c>
      <c r="H26" s="33">
        <v>277</v>
      </c>
      <c r="I26" s="4">
        <f t="shared" si="3"/>
        <v>15.72880585997388</v>
      </c>
      <c r="J26" s="4">
        <v>160</v>
      </c>
      <c r="K26" s="34">
        <f t="shared" si="5"/>
        <v>38.095238095238095</v>
      </c>
    </row>
    <row r="27" spans="1:11" ht="15" customHeight="1">
      <c r="A27" s="54" t="s">
        <v>45</v>
      </c>
      <c r="B27" s="33">
        <v>40</v>
      </c>
      <c r="C27" s="4"/>
      <c r="D27" s="4">
        <v>25</v>
      </c>
      <c r="E27" s="4"/>
      <c r="F27" s="4">
        <v>40</v>
      </c>
      <c r="G27" s="34"/>
      <c r="H27" s="33">
        <v>40</v>
      </c>
      <c r="I27" s="4">
        <f t="shared" si="3"/>
        <v>100</v>
      </c>
      <c r="J27" s="4"/>
      <c r="K27" s="34" t="e">
        <f t="shared" si="5"/>
        <v>#DIV/0!</v>
      </c>
    </row>
    <row r="28" spans="1:11" ht="15" customHeight="1">
      <c r="A28" s="54" t="s">
        <v>46</v>
      </c>
      <c r="B28" s="33">
        <v>1266.0999999999999</v>
      </c>
      <c r="C28" s="4">
        <v>460.5</v>
      </c>
      <c r="D28" s="4">
        <v>962</v>
      </c>
      <c r="E28" s="4">
        <v>536.79999999999995</v>
      </c>
      <c r="F28" s="4">
        <v>1332.1</v>
      </c>
      <c r="G28" s="34">
        <v>536.79999999999995</v>
      </c>
      <c r="H28" s="33">
        <v>1159</v>
      </c>
      <c r="I28" s="4">
        <f t="shared" si="3"/>
        <v>87.005480069063893</v>
      </c>
      <c r="J28" s="4">
        <v>548</v>
      </c>
      <c r="K28" s="34">
        <f t="shared" si="5"/>
        <v>102.08643815201194</v>
      </c>
    </row>
    <row r="29" spans="1:11" ht="20.100000000000001" customHeight="1">
      <c r="A29" s="23" t="s">
        <v>21</v>
      </c>
      <c r="B29" s="31">
        <f t="shared" ref="B29:H29" si="9">B30+B38</f>
        <v>107485.3</v>
      </c>
      <c r="C29" s="3">
        <f t="shared" si="9"/>
        <v>106293.6</v>
      </c>
      <c r="D29" s="3">
        <f t="shared" si="9"/>
        <v>89044.9</v>
      </c>
      <c r="E29" s="3">
        <f t="shared" si="9"/>
        <v>87853.3</v>
      </c>
      <c r="F29" s="3">
        <f t="shared" si="9"/>
        <v>107485.3</v>
      </c>
      <c r="G29" s="32">
        <f t="shared" si="9"/>
        <v>106293.6</v>
      </c>
      <c r="H29" s="31">
        <f t="shared" si="9"/>
        <v>127366.5</v>
      </c>
      <c r="I29" s="3">
        <f t="shared" si="3"/>
        <v>118.49666884680974</v>
      </c>
      <c r="J29" s="3">
        <f>J30+J38</f>
        <v>127366.5</v>
      </c>
      <c r="K29" s="32">
        <f t="shared" si="5"/>
        <v>119.82518232518231</v>
      </c>
    </row>
    <row r="30" spans="1:11" ht="25.5">
      <c r="A30" s="56" t="s">
        <v>22</v>
      </c>
      <c r="B30" s="57">
        <f>B31+B34+B35+B36+B37</f>
        <v>103480.5</v>
      </c>
      <c r="C30" s="58">
        <f>C31+C34+C35+C36+C37</f>
        <v>103480.5</v>
      </c>
      <c r="D30" s="58">
        <f t="shared" ref="D30:F30" si="10">D31+D34+D35+D36+D37</f>
        <v>85478.2</v>
      </c>
      <c r="E30" s="58">
        <f t="shared" si="10"/>
        <v>85478.2</v>
      </c>
      <c r="F30" s="58">
        <f t="shared" si="10"/>
        <v>103480.5</v>
      </c>
      <c r="G30" s="59">
        <f>G31+G34+G35+G36+G37</f>
        <v>103480.5</v>
      </c>
      <c r="H30" s="57">
        <f>H31+H34+H35+H36+H37</f>
        <v>125129.9</v>
      </c>
      <c r="I30" s="60">
        <f t="shared" si="3"/>
        <v>120.92123636820463</v>
      </c>
      <c r="J30" s="58">
        <f>J31+J34+J35+J36+J37</f>
        <v>125129.9</v>
      </c>
      <c r="K30" s="61">
        <f t="shared" si="5"/>
        <v>120.92123636820463</v>
      </c>
    </row>
    <row r="31" spans="1:11" ht="15" customHeight="1">
      <c r="A31" s="55" t="s">
        <v>55</v>
      </c>
      <c r="B31" s="33">
        <v>92991</v>
      </c>
      <c r="C31" s="4">
        <v>92991</v>
      </c>
      <c r="D31" s="4">
        <v>77493</v>
      </c>
      <c r="E31" s="4">
        <v>77493</v>
      </c>
      <c r="F31" s="4">
        <v>92991</v>
      </c>
      <c r="G31" s="34">
        <v>92991</v>
      </c>
      <c r="H31" s="33">
        <v>97741</v>
      </c>
      <c r="I31" s="4">
        <f t="shared" si="3"/>
        <v>105.1080212063533</v>
      </c>
      <c r="J31" s="4">
        <v>97741</v>
      </c>
      <c r="K31" s="34">
        <f t="shared" si="5"/>
        <v>105.1080212063533</v>
      </c>
    </row>
    <row r="32" spans="1:11" ht="15" customHeight="1">
      <c r="A32" s="63" t="s">
        <v>56</v>
      </c>
      <c r="B32" s="36">
        <v>92991</v>
      </c>
      <c r="C32" s="5">
        <v>92991</v>
      </c>
      <c r="D32" s="5">
        <v>77493</v>
      </c>
      <c r="E32" s="5">
        <v>77493</v>
      </c>
      <c r="F32" s="5">
        <v>92991</v>
      </c>
      <c r="G32" s="37">
        <v>92991</v>
      </c>
      <c r="H32" s="36">
        <v>97670</v>
      </c>
      <c r="I32" s="5">
        <f t="shared" si="3"/>
        <v>105.0316697314794</v>
      </c>
      <c r="J32" s="5">
        <v>97670</v>
      </c>
      <c r="K32" s="37">
        <f t="shared" si="5"/>
        <v>105.0316697314794</v>
      </c>
    </row>
    <row r="33" spans="1:11" ht="15" customHeight="1">
      <c r="A33" s="63" t="s">
        <v>57</v>
      </c>
      <c r="B33" s="36">
        <v>0</v>
      </c>
      <c r="C33" s="5">
        <v>0</v>
      </c>
      <c r="D33" s="5">
        <v>0</v>
      </c>
      <c r="E33" s="5">
        <v>0</v>
      </c>
      <c r="F33" s="5">
        <v>0</v>
      </c>
      <c r="G33" s="5">
        <v>0</v>
      </c>
      <c r="H33" s="36">
        <v>71</v>
      </c>
      <c r="I33" s="5" t="e">
        <f t="shared" si="3"/>
        <v>#DIV/0!</v>
      </c>
      <c r="J33" s="5">
        <v>71</v>
      </c>
      <c r="K33" s="37" t="e">
        <f t="shared" si="5"/>
        <v>#DIV/0!</v>
      </c>
    </row>
    <row r="34" spans="1:11" ht="15" customHeight="1">
      <c r="A34" s="62" t="s">
        <v>54</v>
      </c>
      <c r="B34" s="36">
        <v>0</v>
      </c>
      <c r="C34" s="5">
        <v>0</v>
      </c>
      <c r="D34" s="5">
        <v>0</v>
      </c>
      <c r="E34" s="5">
        <v>0</v>
      </c>
      <c r="F34" s="5">
        <v>0</v>
      </c>
      <c r="G34" s="5">
        <v>0</v>
      </c>
      <c r="H34" s="36">
        <v>5383</v>
      </c>
      <c r="I34" s="5" t="e">
        <f t="shared" si="3"/>
        <v>#DIV/0!</v>
      </c>
      <c r="J34" s="5">
        <v>5383</v>
      </c>
      <c r="K34" s="37" t="e">
        <f t="shared" si="5"/>
        <v>#DIV/0!</v>
      </c>
    </row>
    <row r="35" spans="1:11" ht="15" customHeight="1">
      <c r="A35" s="62" t="s">
        <v>58</v>
      </c>
      <c r="B35" s="36">
        <v>5579</v>
      </c>
      <c r="C35" s="5">
        <v>5579</v>
      </c>
      <c r="D35" s="5">
        <v>4649</v>
      </c>
      <c r="E35" s="5">
        <v>4649</v>
      </c>
      <c r="F35" s="5">
        <v>5579</v>
      </c>
      <c r="G35" s="37">
        <v>5579</v>
      </c>
      <c r="H35" s="36">
        <v>5938</v>
      </c>
      <c r="I35" s="5">
        <f>H35/F35%</f>
        <v>106.43484495429288</v>
      </c>
      <c r="J35" s="5">
        <v>5938</v>
      </c>
      <c r="K35" s="37">
        <f>J35/G35%</f>
        <v>106.43484495429288</v>
      </c>
    </row>
    <row r="36" spans="1:11" ht="16.149999999999999" customHeight="1">
      <c r="A36" s="54" t="s">
        <v>107</v>
      </c>
      <c r="B36" s="33">
        <v>260</v>
      </c>
      <c r="C36" s="4">
        <v>260</v>
      </c>
      <c r="D36" s="4">
        <v>260</v>
      </c>
      <c r="E36" s="4">
        <v>260</v>
      </c>
      <c r="F36" s="4">
        <v>260</v>
      </c>
      <c r="G36" s="34">
        <v>260</v>
      </c>
      <c r="H36" s="33">
        <v>0</v>
      </c>
      <c r="I36" s="4">
        <f t="shared" ref="I36" si="11">H36/F36%</f>
        <v>0</v>
      </c>
      <c r="J36" s="4"/>
      <c r="K36" s="34">
        <f t="shared" ref="K36" si="12">J36/G36%</f>
        <v>0</v>
      </c>
    </row>
    <row r="37" spans="1:11" ht="16.149999999999999" customHeight="1">
      <c r="A37" s="54" t="s">
        <v>106</v>
      </c>
      <c r="B37" s="33">
        <v>4650.5</v>
      </c>
      <c r="C37" s="4">
        <v>4650.5</v>
      </c>
      <c r="D37" s="4">
        <v>3076.2</v>
      </c>
      <c r="E37" s="4">
        <v>3076.2</v>
      </c>
      <c r="F37" s="4">
        <v>4650.5</v>
      </c>
      <c r="G37" s="34">
        <v>4650.5</v>
      </c>
      <c r="H37" s="33">
        <v>16067.9</v>
      </c>
      <c r="I37" s="4">
        <f t="shared" ref="I37" si="13">H37/F37%</f>
        <v>345.50908504461881</v>
      </c>
      <c r="J37" s="4">
        <v>16067.9</v>
      </c>
      <c r="K37" s="34">
        <f t="shared" ref="K37" si="14">J37/G37%</f>
        <v>345.50908504461881</v>
      </c>
    </row>
    <row r="38" spans="1:11" ht="16.149999999999999" customHeight="1" thickBot="1">
      <c r="A38" s="56" t="s">
        <v>23</v>
      </c>
      <c r="B38" s="115">
        <v>4004.8</v>
      </c>
      <c r="C38" s="116">
        <v>2813.1</v>
      </c>
      <c r="D38" s="116">
        <v>3566.7</v>
      </c>
      <c r="E38" s="116">
        <v>2375.1</v>
      </c>
      <c r="F38" s="116">
        <v>4004.8</v>
      </c>
      <c r="G38" s="117">
        <v>2813.1</v>
      </c>
      <c r="H38" s="115">
        <v>2236.6</v>
      </c>
      <c r="I38" s="116">
        <f t="shared" si="3"/>
        <v>55.847982421094684</v>
      </c>
      <c r="J38" s="116">
        <v>2236.6</v>
      </c>
      <c r="K38" s="117">
        <f t="shared" si="5"/>
        <v>79.506594148803813</v>
      </c>
    </row>
    <row r="39" spans="1:11" ht="27" customHeight="1">
      <c r="A39" s="139" t="s">
        <v>8</v>
      </c>
      <c r="B39" s="134" t="s">
        <v>124</v>
      </c>
      <c r="C39" s="135"/>
      <c r="D39" s="136" t="s">
        <v>123</v>
      </c>
      <c r="E39" s="135"/>
      <c r="F39" s="136" t="s">
        <v>19</v>
      </c>
      <c r="G39" s="137"/>
      <c r="H39" s="134" t="s">
        <v>121</v>
      </c>
      <c r="I39" s="138"/>
      <c r="J39" s="138"/>
      <c r="K39" s="137"/>
    </row>
    <row r="40" spans="1:11" ht="47.25" customHeight="1">
      <c r="A40" s="140"/>
      <c r="B40" s="25" t="s">
        <v>85</v>
      </c>
      <c r="C40" s="126" t="s">
        <v>111</v>
      </c>
      <c r="D40" s="126" t="s">
        <v>85</v>
      </c>
      <c r="E40" s="126" t="s">
        <v>111</v>
      </c>
      <c r="F40" s="126" t="s">
        <v>85</v>
      </c>
      <c r="G40" s="126" t="s">
        <v>111</v>
      </c>
      <c r="H40" s="92" t="s">
        <v>86</v>
      </c>
      <c r="I40" s="127" t="s">
        <v>122</v>
      </c>
      <c r="J40" s="126" t="s">
        <v>111</v>
      </c>
      <c r="K40" s="128" t="s">
        <v>122</v>
      </c>
    </row>
    <row r="41" spans="1:11">
      <c r="A41" s="20">
        <v>1</v>
      </c>
      <c r="B41" s="26">
        <v>2</v>
      </c>
      <c r="C41" s="2">
        <v>3</v>
      </c>
      <c r="D41" s="2">
        <v>4</v>
      </c>
      <c r="E41" s="2">
        <v>5</v>
      </c>
      <c r="F41" s="2">
        <v>6</v>
      </c>
      <c r="G41" s="27">
        <v>7</v>
      </c>
      <c r="H41" s="26">
        <v>8</v>
      </c>
      <c r="I41" s="2">
        <v>9</v>
      </c>
      <c r="J41" s="2">
        <v>10</v>
      </c>
      <c r="K41" s="27">
        <v>11</v>
      </c>
    </row>
    <row r="42" spans="1:11" ht="21.6" customHeight="1">
      <c r="A42" s="21" t="s">
        <v>9</v>
      </c>
      <c r="B42" s="49">
        <v>475069.9</v>
      </c>
      <c r="C42" s="7">
        <v>383418.3</v>
      </c>
      <c r="D42" s="7">
        <v>362249.4</v>
      </c>
      <c r="E42" s="7">
        <v>298692.8</v>
      </c>
      <c r="F42" s="7">
        <v>451450.3</v>
      </c>
      <c r="G42" s="50">
        <v>361372.7</v>
      </c>
      <c r="H42" s="49">
        <v>460531.5</v>
      </c>
      <c r="I42" s="7">
        <f>H42/F42%</f>
        <v>102.01156140554122</v>
      </c>
      <c r="J42" s="7">
        <v>379375.5</v>
      </c>
      <c r="K42" s="50">
        <f>J42/G42%</f>
        <v>104.98178196637431</v>
      </c>
    </row>
    <row r="43" spans="1:11" ht="15" customHeight="1">
      <c r="A43" s="38" t="s">
        <v>74</v>
      </c>
      <c r="B43" s="43"/>
      <c r="C43" s="6"/>
      <c r="D43" s="6"/>
      <c r="E43" s="6"/>
      <c r="F43" s="6"/>
      <c r="G43" s="44"/>
      <c r="H43" s="43"/>
      <c r="I43" s="6"/>
      <c r="J43" s="6"/>
      <c r="K43" s="44"/>
    </row>
    <row r="44" spans="1:11" ht="14.25" customHeight="1">
      <c r="A44" s="24" t="s">
        <v>77</v>
      </c>
      <c r="B44" s="33">
        <v>188294.1</v>
      </c>
      <c r="C44" s="4">
        <v>128693.6</v>
      </c>
      <c r="D44" s="4">
        <v>140945.1</v>
      </c>
      <c r="E44" s="4">
        <v>96444.1</v>
      </c>
      <c r="F44" s="4">
        <v>188294.1</v>
      </c>
      <c r="G44" s="34">
        <v>128693.6</v>
      </c>
      <c r="H44" s="33">
        <v>213868</v>
      </c>
      <c r="I44" s="4">
        <f t="shared" ref="I44:I72" si="15">H44/F44%</f>
        <v>113.58189130726879</v>
      </c>
      <c r="J44" s="4">
        <v>173370.9</v>
      </c>
      <c r="K44" s="34">
        <f t="shared" ref="K44:K72" si="16">J44/G44%</f>
        <v>134.71602317442358</v>
      </c>
    </row>
    <row r="45" spans="1:11">
      <c r="A45" s="39" t="s">
        <v>75</v>
      </c>
      <c r="B45" s="33">
        <v>65692.7</v>
      </c>
      <c r="C45" s="4">
        <v>34978.800000000003</v>
      </c>
      <c r="D45" s="4">
        <v>49525.8</v>
      </c>
      <c r="E45" s="4">
        <v>26280.7</v>
      </c>
      <c r="F45" s="4">
        <v>66497.600000000006</v>
      </c>
      <c r="G45" s="34">
        <v>35783.699999999997</v>
      </c>
      <c r="H45" s="33">
        <v>70888.3</v>
      </c>
      <c r="I45" s="4">
        <f t="shared" si="15"/>
        <v>106.60279468732705</v>
      </c>
      <c r="J45" s="4">
        <v>38535</v>
      </c>
      <c r="K45" s="34">
        <f t="shared" si="16"/>
        <v>107.68869624996856</v>
      </c>
    </row>
    <row r="46" spans="1:11" ht="15.75" customHeight="1">
      <c r="A46" s="24" t="s">
        <v>76</v>
      </c>
      <c r="B46" s="33">
        <v>49775.3</v>
      </c>
      <c r="C46" s="4">
        <v>38975</v>
      </c>
      <c r="D46" s="4">
        <v>38996.800000000003</v>
      </c>
      <c r="E46" s="4">
        <v>31519.8</v>
      </c>
      <c r="F46" s="4">
        <v>49775.3</v>
      </c>
      <c r="G46" s="34">
        <v>38975</v>
      </c>
      <c r="H46" s="33">
        <v>59573.1</v>
      </c>
      <c r="I46" s="18">
        <f t="shared" si="15"/>
        <v>119.68406016638774</v>
      </c>
      <c r="J46" s="18">
        <v>51425.9</v>
      </c>
      <c r="K46" s="35">
        <f t="shared" si="16"/>
        <v>131.94586273252085</v>
      </c>
    </row>
    <row r="47" spans="1:11" ht="15" customHeight="1">
      <c r="A47" s="24" t="s">
        <v>78</v>
      </c>
      <c r="B47" s="33">
        <v>0</v>
      </c>
      <c r="C47" s="33">
        <v>0</v>
      </c>
      <c r="D47" s="33">
        <v>0</v>
      </c>
      <c r="E47" s="33">
        <v>0</v>
      </c>
      <c r="F47" s="33">
        <v>0</v>
      </c>
      <c r="G47" s="33">
        <v>0</v>
      </c>
      <c r="H47" s="33">
        <v>0</v>
      </c>
      <c r="I47" s="4" t="e">
        <f t="shared" si="15"/>
        <v>#DIV/0!</v>
      </c>
      <c r="J47" s="33">
        <v>0</v>
      </c>
      <c r="K47" s="34" t="e">
        <f t="shared" si="16"/>
        <v>#DIV/0!</v>
      </c>
    </row>
    <row r="48" spans="1:11" ht="15" customHeight="1">
      <c r="A48" s="24" t="s">
        <v>79</v>
      </c>
      <c r="B48" s="33">
        <v>36990.1</v>
      </c>
      <c r="C48" s="4">
        <v>27027.9</v>
      </c>
      <c r="D48" s="4">
        <v>26728.6</v>
      </c>
      <c r="E48" s="4">
        <v>19508.400000000001</v>
      </c>
      <c r="F48" s="4">
        <v>37013.300000000003</v>
      </c>
      <c r="G48" s="34">
        <v>27027.9</v>
      </c>
      <c r="H48" s="33">
        <v>36863.9</v>
      </c>
      <c r="I48" s="4">
        <f t="shared" si="15"/>
        <v>99.596361307962269</v>
      </c>
      <c r="J48" s="4">
        <v>31474.5</v>
      </c>
      <c r="K48" s="34">
        <f t="shared" si="16"/>
        <v>116.45188860399809</v>
      </c>
    </row>
    <row r="49" spans="1:11" ht="15" customHeight="1">
      <c r="A49" s="24" t="s">
        <v>109</v>
      </c>
      <c r="B49" s="33">
        <v>25697.4</v>
      </c>
      <c r="C49" s="4">
        <v>24586.5</v>
      </c>
      <c r="D49" s="4">
        <v>20181.599999999999</v>
      </c>
      <c r="E49" s="4">
        <v>19332.400000000001</v>
      </c>
      <c r="F49" s="4">
        <v>25697.4</v>
      </c>
      <c r="G49" s="34">
        <v>24586.5</v>
      </c>
      <c r="H49" s="33">
        <v>23747</v>
      </c>
      <c r="I49" s="4">
        <f t="shared" si="15"/>
        <v>92.410127094569887</v>
      </c>
      <c r="J49" s="4">
        <v>22168.1</v>
      </c>
      <c r="K49" s="34">
        <f t="shared" si="16"/>
        <v>90.163707725784462</v>
      </c>
    </row>
    <row r="50" spans="1:11" ht="24">
      <c r="A50" s="65" t="s">
        <v>61</v>
      </c>
      <c r="B50" s="33">
        <v>25697.4</v>
      </c>
      <c r="C50" s="4">
        <v>24586.5</v>
      </c>
      <c r="D50" s="4">
        <v>20181.599999999999</v>
      </c>
      <c r="E50" s="4">
        <v>19332.400000000001</v>
      </c>
      <c r="F50" s="4">
        <v>25697.4</v>
      </c>
      <c r="G50" s="34">
        <v>24586.5</v>
      </c>
      <c r="H50" s="33">
        <v>23747</v>
      </c>
      <c r="I50" s="4">
        <f t="shared" si="15"/>
        <v>92.410127094569887</v>
      </c>
      <c r="J50" s="4">
        <v>22168.1</v>
      </c>
      <c r="K50" s="34">
        <f t="shared" si="16"/>
        <v>90.163707725784462</v>
      </c>
    </row>
    <row r="51" spans="1:11" s="15" customFormat="1" ht="15" customHeight="1">
      <c r="A51" s="118" t="s">
        <v>108</v>
      </c>
      <c r="B51" s="47">
        <v>12324</v>
      </c>
      <c r="C51" s="13">
        <v>12019.8</v>
      </c>
      <c r="D51" s="13">
        <v>8697.6</v>
      </c>
      <c r="E51" s="13">
        <v>8433.7999999999993</v>
      </c>
      <c r="F51" s="13">
        <v>12019.8</v>
      </c>
      <c r="G51" s="48">
        <v>12019.8</v>
      </c>
      <c r="H51" s="47">
        <v>14429.8</v>
      </c>
      <c r="I51" s="13">
        <f t="shared" si="15"/>
        <v>120.0502504201401</v>
      </c>
      <c r="J51" s="13">
        <v>14047.8</v>
      </c>
      <c r="K51" s="48">
        <f t="shared" si="16"/>
        <v>116.87216093445815</v>
      </c>
    </row>
    <row r="52" spans="1:11" s="15" customFormat="1" ht="15.75" customHeight="1">
      <c r="A52" s="64" t="s">
        <v>60</v>
      </c>
      <c r="B52" s="47">
        <v>4689.3999999999996</v>
      </c>
      <c r="C52" s="13">
        <v>4689.3999999999996</v>
      </c>
      <c r="D52" s="13">
        <v>3796.6</v>
      </c>
      <c r="E52" s="13">
        <v>3796.6</v>
      </c>
      <c r="F52" s="13">
        <v>4689.3999999999996</v>
      </c>
      <c r="G52" s="48">
        <v>4689.3999999999996</v>
      </c>
      <c r="H52" s="47">
        <v>3321.6</v>
      </c>
      <c r="I52" s="13">
        <f t="shared" si="15"/>
        <v>70.832089393099338</v>
      </c>
      <c r="J52" s="13">
        <v>3321.6</v>
      </c>
      <c r="K52" s="48">
        <f t="shared" si="16"/>
        <v>70.832089393099338</v>
      </c>
    </row>
    <row r="53" spans="1:11" ht="15" customHeight="1">
      <c r="A53" s="24" t="s">
        <v>80</v>
      </c>
      <c r="B53" s="33">
        <v>0</v>
      </c>
      <c r="C53" s="4">
        <v>97802.9</v>
      </c>
      <c r="D53" s="4">
        <v>0</v>
      </c>
      <c r="E53" s="4">
        <v>80457</v>
      </c>
      <c r="F53" s="4">
        <v>0</v>
      </c>
      <c r="G53" s="34">
        <v>97802.9</v>
      </c>
      <c r="H53" s="33">
        <v>0</v>
      </c>
      <c r="I53" s="4" t="e">
        <f t="shared" si="15"/>
        <v>#DIV/0!</v>
      </c>
      <c r="J53" s="4">
        <v>28944.9</v>
      </c>
      <c r="K53" s="34">
        <f t="shared" si="16"/>
        <v>29.595134704594649</v>
      </c>
    </row>
    <row r="54" spans="1:11" s="15" customFormat="1" ht="24" customHeight="1">
      <c r="A54" s="130" t="s">
        <v>63</v>
      </c>
      <c r="B54" s="47">
        <v>0</v>
      </c>
      <c r="C54" s="13">
        <v>5579</v>
      </c>
      <c r="D54" s="13">
        <v>0</v>
      </c>
      <c r="E54" s="13">
        <v>4649</v>
      </c>
      <c r="F54" s="13">
        <v>0</v>
      </c>
      <c r="G54" s="48">
        <v>5579</v>
      </c>
      <c r="H54" s="47">
        <v>0</v>
      </c>
      <c r="I54" s="13" t="e">
        <f t="shared" si="15"/>
        <v>#DIV/0!</v>
      </c>
      <c r="J54" s="13">
        <v>5938</v>
      </c>
      <c r="K54" s="48">
        <f t="shared" si="16"/>
        <v>106.43484495429288</v>
      </c>
    </row>
    <row r="55" spans="1:11" s="15" customFormat="1" ht="24" customHeight="1">
      <c r="A55" s="130" t="s">
        <v>59</v>
      </c>
      <c r="B55" s="47">
        <v>0</v>
      </c>
      <c r="C55" s="13">
        <v>5647</v>
      </c>
      <c r="D55" s="13">
        <v>0</v>
      </c>
      <c r="E55" s="13">
        <v>4791</v>
      </c>
      <c r="F55" s="13">
        <v>0</v>
      </c>
      <c r="G55" s="48">
        <v>5647</v>
      </c>
      <c r="H55" s="47">
        <v>0</v>
      </c>
      <c r="I55" s="13" t="e">
        <f t="shared" ref="I55" si="17">H55/F55%</f>
        <v>#DIV/0!</v>
      </c>
      <c r="J55" s="13">
        <v>6413</v>
      </c>
      <c r="K55" s="48">
        <f t="shared" ref="K55" si="18">J55/G55%</f>
        <v>113.56472463254826</v>
      </c>
    </row>
    <row r="56" spans="1:11" s="15" customFormat="1" ht="18" customHeight="1">
      <c r="A56" s="130" t="s">
        <v>70</v>
      </c>
      <c r="B56" s="47">
        <v>0</v>
      </c>
      <c r="C56" s="13">
        <v>22000</v>
      </c>
      <c r="D56" s="13">
        <v>0</v>
      </c>
      <c r="E56" s="13">
        <v>19704.599999999999</v>
      </c>
      <c r="F56" s="13">
        <v>0</v>
      </c>
      <c r="G56" s="48">
        <v>22000</v>
      </c>
      <c r="H56" s="47">
        <v>0</v>
      </c>
      <c r="I56" s="13" t="e">
        <f t="shared" ref="I56:I57" si="19">H56/F56%</f>
        <v>#DIV/0!</v>
      </c>
      <c r="J56" s="13">
        <v>5453.9</v>
      </c>
      <c r="K56" s="48">
        <f t="shared" ref="K56:K57" si="20">J56/G56%</f>
        <v>24.790454545454544</v>
      </c>
    </row>
    <row r="57" spans="1:11" s="15" customFormat="1" ht="39.75" customHeight="1">
      <c r="A57" s="130" t="s">
        <v>71</v>
      </c>
      <c r="B57" s="47">
        <v>0</v>
      </c>
      <c r="C57" s="13">
        <v>14826.3</v>
      </c>
      <c r="D57" s="13">
        <v>0</v>
      </c>
      <c r="E57" s="13">
        <v>8705.7999999999993</v>
      </c>
      <c r="F57" s="13">
        <v>0</v>
      </c>
      <c r="G57" s="48">
        <v>14826.3</v>
      </c>
      <c r="H57" s="47">
        <v>0</v>
      </c>
      <c r="I57" s="13" t="e">
        <f t="shared" si="19"/>
        <v>#DIV/0!</v>
      </c>
      <c r="J57" s="13">
        <v>11040</v>
      </c>
      <c r="K57" s="48">
        <f t="shared" si="20"/>
        <v>74.462273122761573</v>
      </c>
    </row>
    <row r="58" spans="1:11" ht="15.75" customHeight="1">
      <c r="A58" s="24" t="s">
        <v>110</v>
      </c>
      <c r="B58" s="33">
        <v>25408.3</v>
      </c>
      <c r="C58" s="4">
        <v>3922.3</v>
      </c>
      <c r="D58" s="4">
        <v>22597</v>
      </c>
      <c r="E58" s="4">
        <v>2841.2</v>
      </c>
      <c r="F58" s="4">
        <v>25408.3</v>
      </c>
      <c r="G58" s="34">
        <v>3922.3</v>
      </c>
      <c r="H58" s="33">
        <v>5444.9</v>
      </c>
      <c r="I58" s="4">
        <f t="shared" si="15"/>
        <v>21.429611583616374</v>
      </c>
      <c r="J58" s="4">
        <v>5124.8999999999996</v>
      </c>
      <c r="K58" s="34">
        <f t="shared" si="16"/>
        <v>130.660581801494</v>
      </c>
    </row>
    <row r="59" spans="1:11" ht="15.75" customHeight="1">
      <c r="A59" s="24" t="s">
        <v>131</v>
      </c>
      <c r="B59" s="33">
        <v>13753.7</v>
      </c>
      <c r="C59" s="4">
        <v>11011.9</v>
      </c>
      <c r="D59" s="4">
        <v>11948.4</v>
      </c>
      <c r="E59" s="4">
        <v>10739.1</v>
      </c>
      <c r="F59" s="4">
        <v>13470.9</v>
      </c>
      <c r="G59" s="34">
        <v>10739.1</v>
      </c>
      <c r="H59" s="33">
        <v>16402.2</v>
      </c>
      <c r="I59" s="4">
        <f t="shared" si="15"/>
        <v>121.76023873683273</v>
      </c>
      <c r="J59" s="4">
        <v>15200.7</v>
      </c>
      <c r="K59" s="34">
        <f t="shared" si="16"/>
        <v>141.5453808978406</v>
      </c>
    </row>
    <row r="60" spans="1:11" ht="15.75" customHeight="1">
      <c r="A60" s="130" t="s">
        <v>132</v>
      </c>
      <c r="B60" s="33">
        <v>7666.8</v>
      </c>
      <c r="C60" s="4">
        <v>5359.4</v>
      </c>
      <c r="D60" s="4">
        <v>6060.7</v>
      </c>
      <c r="E60" s="4">
        <v>5121.8999999999996</v>
      </c>
      <c r="F60" s="4">
        <v>7420.8</v>
      </c>
      <c r="G60" s="34">
        <v>5121.8999999999996</v>
      </c>
      <c r="H60" s="33">
        <v>13020</v>
      </c>
      <c r="I60" s="4">
        <f t="shared" si="15"/>
        <v>175.45278137128074</v>
      </c>
      <c r="J60" s="4">
        <v>12024</v>
      </c>
      <c r="K60" s="34">
        <f t="shared" si="16"/>
        <v>234.75663328061856</v>
      </c>
    </row>
    <row r="61" spans="1:11" ht="15.75" customHeight="1">
      <c r="A61" s="130" t="s">
        <v>133</v>
      </c>
      <c r="B61" s="33">
        <v>3719.4</v>
      </c>
      <c r="C61" s="4">
        <v>3694.8</v>
      </c>
      <c r="D61" s="4">
        <v>3699.3</v>
      </c>
      <c r="E61" s="4">
        <v>3694.8</v>
      </c>
      <c r="F61" s="4">
        <v>3719.4</v>
      </c>
      <c r="G61" s="34">
        <v>3694.8</v>
      </c>
      <c r="H61" s="33">
        <v>3200.3</v>
      </c>
      <c r="I61" s="4">
        <f t="shared" si="15"/>
        <v>86.043447867935683</v>
      </c>
      <c r="J61" s="4">
        <v>3175.7</v>
      </c>
      <c r="K61" s="34">
        <f t="shared" si="16"/>
        <v>85.950525062249639</v>
      </c>
    </row>
    <row r="62" spans="1:11" ht="15.75" customHeight="1">
      <c r="A62" s="130" t="s">
        <v>134</v>
      </c>
      <c r="B62" s="33">
        <v>2367.5</v>
      </c>
      <c r="C62" s="4">
        <v>1957.7</v>
      </c>
      <c r="D62" s="4">
        <v>2188.4</v>
      </c>
      <c r="E62" s="4">
        <v>1922.4</v>
      </c>
      <c r="F62" s="4">
        <v>2330.6999999999998</v>
      </c>
      <c r="G62" s="34">
        <v>1922.4</v>
      </c>
      <c r="H62" s="33">
        <v>181.9</v>
      </c>
      <c r="I62" s="4">
        <f t="shared" si="15"/>
        <v>7.8045222465353765</v>
      </c>
      <c r="J62" s="4">
        <v>1</v>
      </c>
      <c r="K62" s="34">
        <f t="shared" si="16"/>
        <v>5.2018310445276737E-2</v>
      </c>
    </row>
    <row r="63" spans="1:11" s="1" customFormat="1" ht="15" customHeight="1">
      <c r="A63" s="82" t="s">
        <v>82</v>
      </c>
      <c r="B63" s="73">
        <v>337</v>
      </c>
      <c r="C63" s="8">
        <v>144</v>
      </c>
      <c r="D63" s="8">
        <v>0</v>
      </c>
      <c r="E63" s="8">
        <v>0</v>
      </c>
      <c r="F63" s="8">
        <v>0</v>
      </c>
      <c r="G63" s="46">
        <v>0</v>
      </c>
      <c r="H63" s="45">
        <v>793</v>
      </c>
      <c r="I63" s="8" t="e">
        <f t="shared" si="15"/>
        <v>#DIV/0!</v>
      </c>
      <c r="J63" s="8">
        <v>600</v>
      </c>
      <c r="K63" s="46" t="e">
        <f t="shared" si="16"/>
        <v>#DIV/0!</v>
      </c>
    </row>
    <row r="64" spans="1:11" s="1" customFormat="1" ht="15" customHeight="1">
      <c r="A64" s="82" t="s">
        <v>83</v>
      </c>
      <c r="B64" s="73">
        <v>82.4</v>
      </c>
      <c r="C64" s="8">
        <v>82.4</v>
      </c>
      <c r="D64" s="8">
        <v>0</v>
      </c>
      <c r="E64" s="8">
        <v>0</v>
      </c>
      <c r="F64" s="8">
        <v>0</v>
      </c>
      <c r="G64" s="46">
        <v>0</v>
      </c>
      <c r="H64" s="45">
        <v>7400</v>
      </c>
      <c r="I64" s="8" t="e">
        <f t="shared" ref="I64" si="21">H64/F64%</f>
        <v>#DIV/0!</v>
      </c>
      <c r="J64" s="8">
        <v>7400</v>
      </c>
      <c r="K64" s="46" t="e">
        <f t="shared" ref="K64" si="22">J64/G64%</f>
        <v>#DIV/0!</v>
      </c>
    </row>
    <row r="65" spans="1:11" s="1" customFormat="1" ht="15" customHeight="1">
      <c r="A65" s="40" t="s">
        <v>18</v>
      </c>
      <c r="B65" s="73">
        <v>27692.5</v>
      </c>
      <c r="C65" s="8">
        <v>14826.3</v>
      </c>
      <c r="D65" s="8">
        <v>18878.400000000001</v>
      </c>
      <c r="E65" s="8">
        <v>8705.7999999999993</v>
      </c>
      <c r="F65" s="8">
        <v>27692.5</v>
      </c>
      <c r="G65" s="46">
        <v>14826.3</v>
      </c>
      <c r="H65" s="45">
        <v>20776</v>
      </c>
      <c r="I65" s="8">
        <f>H65/F65%</f>
        <v>75.023923444976077</v>
      </c>
      <c r="J65" s="8">
        <v>10956</v>
      </c>
      <c r="K65" s="46">
        <f>J65/G65%</f>
        <v>73.895712349001428</v>
      </c>
    </row>
    <row r="66" spans="1:11" s="1" customFormat="1" ht="24">
      <c r="A66" s="131" t="s">
        <v>129</v>
      </c>
      <c r="B66" s="73">
        <v>839.7</v>
      </c>
      <c r="C66" s="8">
        <v>705.3</v>
      </c>
      <c r="D66" s="8">
        <v>671.8</v>
      </c>
      <c r="E66" s="8">
        <v>571.79999999999995</v>
      </c>
      <c r="F66" s="8">
        <v>839.7</v>
      </c>
      <c r="G66" s="46">
        <v>705.3</v>
      </c>
      <c r="H66" s="45">
        <v>5916.7</v>
      </c>
      <c r="I66" s="8">
        <f>H66/F66%</f>
        <v>704.62069786828624</v>
      </c>
      <c r="J66" s="8">
        <v>5916.7</v>
      </c>
      <c r="K66" s="46">
        <f>J66/G66%</f>
        <v>838.89125194952499</v>
      </c>
    </row>
    <row r="67" spans="1:11" s="1" customFormat="1">
      <c r="A67" s="129" t="s">
        <v>126</v>
      </c>
      <c r="B67" s="73">
        <v>839.7</v>
      </c>
      <c r="C67" s="8">
        <v>705.3</v>
      </c>
      <c r="D67" s="8">
        <v>671.8</v>
      </c>
      <c r="E67" s="8">
        <v>571.79999999999995</v>
      </c>
      <c r="F67" s="8">
        <v>839.7</v>
      </c>
      <c r="G67" s="46">
        <v>705.3</v>
      </c>
      <c r="H67" s="45">
        <v>916.7</v>
      </c>
      <c r="I67" s="8">
        <f t="shared" ref="I67:I70" si="23">H67/F67%</f>
        <v>109.16994164582589</v>
      </c>
      <c r="J67" s="8">
        <v>916.7</v>
      </c>
      <c r="K67" s="46">
        <f t="shared" ref="K67:K70" si="24">J67/G67%</f>
        <v>129.97306110874806</v>
      </c>
    </row>
    <row r="68" spans="1:11" s="1" customFormat="1">
      <c r="A68" s="129" t="s">
        <v>127</v>
      </c>
      <c r="B68" s="73">
        <v>0</v>
      </c>
      <c r="C68" s="8">
        <v>0</v>
      </c>
      <c r="D68" s="8">
        <v>0</v>
      </c>
      <c r="E68" s="8">
        <v>0</v>
      </c>
      <c r="F68" s="8">
        <v>0</v>
      </c>
      <c r="G68" s="46">
        <v>0</v>
      </c>
      <c r="H68" s="45">
        <v>5000</v>
      </c>
      <c r="I68" s="8" t="e">
        <f t="shared" si="23"/>
        <v>#DIV/0!</v>
      </c>
      <c r="J68" s="8">
        <v>5000</v>
      </c>
      <c r="K68" s="46" t="e">
        <f t="shared" si="24"/>
        <v>#DIV/0!</v>
      </c>
    </row>
    <row r="69" spans="1:11" s="1" customFormat="1">
      <c r="A69" s="131" t="s">
        <v>128</v>
      </c>
      <c r="B69" s="73">
        <v>4015</v>
      </c>
      <c r="C69" s="8">
        <v>4015</v>
      </c>
      <c r="D69" s="8">
        <v>2591.8000000000002</v>
      </c>
      <c r="E69" s="8">
        <v>2591.8000000000002</v>
      </c>
      <c r="F69" s="8">
        <v>4015</v>
      </c>
      <c r="G69" s="46">
        <v>4015</v>
      </c>
      <c r="H69" s="45">
        <v>5446</v>
      </c>
      <c r="I69" s="8">
        <f t="shared" si="23"/>
        <v>135.64134495641346</v>
      </c>
      <c r="J69" s="8">
        <v>5446</v>
      </c>
      <c r="K69" s="46">
        <f t="shared" si="24"/>
        <v>135.64134495641346</v>
      </c>
    </row>
    <row r="70" spans="1:11" s="1" customFormat="1" ht="24">
      <c r="A70" s="131" t="s">
        <v>135</v>
      </c>
      <c r="B70" s="73">
        <v>2457.3000000000002</v>
      </c>
      <c r="C70" s="8">
        <v>1383.8</v>
      </c>
      <c r="D70" s="8">
        <v>1931.4</v>
      </c>
      <c r="E70" s="8">
        <v>1383.8</v>
      </c>
      <c r="F70" s="8">
        <v>2457.3000000000002</v>
      </c>
      <c r="G70" s="46">
        <v>1383.8</v>
      </c>
      <c r="H70" s="45">
        <v>3772.9</v>
      </c>
      <c r="I70" s="8">
        <f t="shared" si="23"/>
        <v>153.53843649534042</v>
      </c>
      <c r="J70" s="8">
        <v>2772.9</v>
      </c>
      <c r="K70" s="46">
        <f t="shared" si="24"/>
        <v>200.38300332417981</v>
      </c>
    </row>
    <row r="71" spans="1:11" s="1" customFormat="1" ht="15" customHeight="1">
      <c r="A71" s="131" t="s">
        <v>130</v>
      </c>
      <c r="B71" s="73">
        <v>20254.8</v>
      </c>
      <c r="C71" s="8">
        <v>4436.1000000000004</v>
      </c>
      <c r="D71" s="8">
        <v>17993.900000000001</v>
      </c>
      <c r="E71" s="8">
        <v>3835.7</v>
      </c>
      <c r="F71" s="8">
        <v>20254.8</v>
      </c>
      <c r="G71" s="46">
        <v>4436.1000000000004</v>
      </c>
      <c r="H71" s="45">
        <v>4023</v>
      </c>
      <c r="I71" s="8">
        <f>H71/F71%</f>
        <v>19.861958646839266</v>
      </c>
      <c r="J71" s="8">
        <v>821.4</v>
      </c>
      <c r="K71" s="46">
        <f>J71/G71%</f>
        <v>18.516264286197334</v>
      </c>
    </row>
    <row r="72" spans="1:11" ht="18.600000000000001" customHeight="1" thickBot="1">
      <c r="A72" s="81" t="s">
        <v>50</v>
      </c>
      <c r="B72" s="89">
        <f t="shared" ref="B72:H72" si="25">B7-B42</f>
        <v>-38858.600000000035</v>
      </c>
      <c r="C72" s="90">
        <f t="shared" si="25"/>
        <v>-31414.799999999988</v>
      </c>
      <c r="D72" s="90">
        <f t="shared" si="25"/>
        <v>8705.5999999999767</v>
      </c>
      <c r="E72" s="90">
        <f t="shared" si="25"/>
        <v>5877.1000000000349</v>
      </c>
      <c r="F72" s="90">
        <f t="shared" si="25"/>
        <v>-11926.599999999977</v>
      </c>
      <c r="G72" s="91">
        <f t="shared" si="25"/>
        <v>-8914.8999999999651</v>
      </c>
      <c r="H72" s="89">
        <f t="shared" si="25"/>
        <v>-22325</v>
      </c>
      <c r="I72" s="90">
        <f t="shared" si="15"/>
        <v>187.18662485536569</v>
      </c>
      <c r="J72" s="90">
        <f>J7-J42</f>
        <v>-22325</v>
      </c>
      <c r="K72" s="91">
        <f t="shared" si="16"/>
        <v>250.42344838416682</v>
      </c>
    </row>
    <row r="73" spans="1:11" ht="25.5" customHeight="1">
      <c r="A73" s="139" t="s">
        <v>10</v>
      </c>
      <c r="B73" s="134" t="s">
        <v>124</v>
      </c>
      <c r="C73" s="135"/>
      <c r="D73" s="136" t="s">
        <v>123</v>
      </c>
      <c r="E73" s="135"/>
      <c r="F73" s="136" t="s">
        <v>19</v>
      </c>
      <c r="G73" s="137"/>
      <c r="H73" s="134" t="s">
        <v>121</v>
      </c>
      <c r="I73" s="138"/>
      <c r="J73" s="138"/>
      <c r="K73" s="137"/>
    </row>
    <row r="74" spans="1:11" ht="48">
      <c r="A74" s="139"/>
      <c r="B74" s="25" t="s">
        <v>85</v>
      </c>
      <c r="C74" s="126" t="s">
        <v>111</v>
      </c>
      <c r="D74" s="126" t="s">
        <v>85</v>
      </c>
      <c r="E74" s="126" t="s">
        <v>111</v>
      </c>
      <c r="F74" s="126" t="s">
        <v>85</v>
      </c>
      <c r="G74" s="126" t="s">
        <v>111</v>
      </c>
      <c r="H74" s="92" t="s">
        <v>86</v>
      </c>
      <c r="I74" s="127" t="s">
        <v>122</v>
      </c>
      <c r="J74" s="126" t="s">
        <v>111</v>
      </c>
      <c r="K74" s="128" t="s">
        <v>122</v>
      </c>
    </row>
    <row r="75" spans="1:11">
      <c r="A75" s="20">
        <v>1</v>
      </c>
      <c r="B75" s="26">
        <v>2</v>
      </c>
      <c r="C75" s="2">
        <v>3</v>
      </c>
      <c r="D75" s="2">
        <v>4</v>
      </c>
      <c r="E75" s="2">
        <v>5</v>
      </c>
      <c r="F75" s="2">
        <v>6</v>
      </c>
      <c r="G75" s="27">
        <v>7</v>
      </c>
      <c r="H75" s="26">
        <v>8</v>
      </c>
      <c r="I75" s="2">
        <v>9</v>
      </c>
      <c r="J75" s="2">
        <v>10</v>
      </c>
      <c r="K75" s="27">
        <v>11</v>
      </c>
    </row>
    <row r="76" spans="1:11" ht="15.75" customHeight="1">
      <c r="A76" s="22" t="s">
        <v>11</v>
      </c>
      <c r="B76" s="51">
        <f t="shared" ref="B76:H76" si="26">B77+B78+B82+B85+B88+B91+B92+B93</f>
        <v>38858.6</v>
      </c>
      <c r="C76" s="10">
        <f t="shared" si="26"/>
        <v>31414.799999999999</v>
      </c>
      <c r="D76" s="10">
        <f t="shared" si="26"/>
        <v>-8705.6</v>
      </c>
      <c r="E76" s="10">
        <f t="shared" si="26"/>
        <v>-5877.1</v>
      </c>
      <c r="F76" s="10">
        <f t="shared" si="26"/>
        <v>11926.6</v>
      </c>
      <c r="G76" s="30">
        <f t="shared" si="26"/>
        <v>8914.9</v>
      </c>
      <c r="H76" s="51">
        <f t="shared" si="26"/>
        <v>22325</v>
      </c>
      <c r="I76" s="17">
        <f t="shared" ref="I76:I97" si="27">H76/F76%</f>
        <v>187.18662485536532</v>
      </c>
      <c r="J76" s="10">
        <f>J77+J78+J82+J85+J88+J91+J92+J93</f>
        <v>22325</v>
      </c>
      <c r="K76" s="52">
        <f t="shared" ref="K76:K97" si="28">J76/G76%</f>
        <v>250.42344838416582</v>
      </c>
    </row>
    <row r="77" spans="1:11" ht="18" customHeight="1">
      <c r="A77" s="24" t="s">
        <v>35</v>
      </c>
      <c r="B77" s="33">
        <v>0</v>
      </c>
      <c r="C77" s="33">
        <v>0</v>
      </c>
      <c r="D77" s="33">
        <v>0</v>
      </c>
      <c r="E77" s="33">
        <v>0</v>
      </c>
      <c r="F77" s="33">
        <v>0</v>
      </c>
      <c r="G77" s="33">
        <v>0</v>
      </c>
      <c r="H77" s="33">
        <v>0</v>
      </c>
      <c r="I77" s="4" t="e">
        <f t="shared" si="27"/>
        <v>#DIV/0!</v>
      </c>
      <c r="J77" s="33">
        <v>0</v>
      </c>
      <c r="K77" s="34" t="e">
        <f t="shared" si="28"/>
        <v>#DIV/0!</v>
      </c>
    </row>
    <row r="78" spans="1:11" ht="24">
      <c r="A78" s="24" t="s">
        <v>113</v>
      </c>
      <c r="B78" s="33">
        <f t="shared" ref="B78:H78" si="29">B79+B80</f>
        <v>0</v>
      </c>
      <c r="C78" s="4">
        <f t="shared" si="29"/>
        <v>0</v>
      </c>
      <c r="D78" s="4">
        <f t="shared" si="29"/>
        <v>0</v>
      </c>
      <c r="E78" s="4">
        <f t="shared" si="29"/>
        <v>0</v>
      </c>
      <c r="F78" s="4">
        <f t="shared" si="29"/>
        <v>0</v>
      </c>
      <c r="G78" s="34">
        <f t="shared" si="29"/>
        <v>0</v>
      </c>
      <c r="H78" s="33">
        <f t="shared" si="29"/>
        <v>0</v>
      </c>
      <c r="I78" s="4" t="e">
        <f t="shared" si="27"/>
        <v>#DIV/0!</v>
      </c>
      <c r="J78" s="4">
        <f>J79+J80</f>
        <v>0</v>
      </c>
      <c r="K78" s="34" t="e">
        <f t="shared" si="28"/>
        <v>#DIV/0!</v>
      </c>
    </row>
    <row r="79" spans="1:11" ht="15" customHeight="1">
      <c r="A79" s="24" t="s">
        <v>114</v>
      </c>
      <c r="B79" s="33">
        <v>0</v>
      </c>
      <c r="C79" s="33">
        <v>0</v>
      </c>
      <c r="D79" s="33">
        <v>0</v>
      </c>
      <c r="E79" s="33">
        <v>0</v>
      </c>
      <c r="F79" s="33">
        <v>0</v>
      </c>
      <c r="G79" s="33">
        <v>0</v>
      </c>
      <c r="H79" s="33">
        <v>0</v>
      </c>
      <c r="I79" s="4" t="e">
        <f t="shared" si="27"/>
        <v>#DIV/0!</v>
      </c>
      <c r="J79" s="33">
        <v>0</v>
      </c>
      <c r="K79" s="34" t="e">
        <f t="shared" si="28"/>
        <v>#DIV/0!</v>
      </c>
    </row>
    <row r="80" spans="1:11" ht="15" customHeight="1">
      <c r="A80" s="24" t="s">
        <v>115</v>
      </c>
      <c r="B80" s="33">
        <v>0</v>
      </c>
      <c r="C80" s="33">
        <v>0</v>
      </c>
      <c r="D80" s="33">
        <v>0</v>
      </c>
      <c r="E80" s="33">
        <v>0</v>
      </c>
      <c r="F80" s="33">
        <v>0</v>
      </c>
      <c r="G80" s="33">
        <v>0</v>
      </c>
      <c r="H80" s="33">
        <v>0</v>
      </c>
      <c r="I80" s="4" t="e">
        <f t="shared" si="27"/>
        <v>#DIV/0!</v>
      </c>
      <c r="J80" s="33">
        <v>0</v>
      </c>
      <c r="K80" s="34" t="e">
        <f t="shared" si="28"/>
        <v>#DIV/0!</v>
      </c>
    </row>
    <row r="81" spans="1:11" ht="15" customHeight="1">
      <c r="A81" s="24" t="s">
        <v>116</v>
      </c>
      <c r="B81" s="33">
        <v>0</v>
      </c>
      <c r="C81" s="33">
        <v>0</v>
      </c>
      <c r="D81" s="33">
        <v>0</v>
      </c>
      <c r="E81" s="33">
        <v>0</v>
      </c>
      <c r="F81" s="33">
        <v>0</v>
      </c>
      <c r="G81" s="33">
        <v>0</v>
      </c>
      <c r="H81" s="33">
        <v>0</v>
      </c>
      <c r="I81" s="4" t="e">
        <f t="shared" ref="I81" si="30">H81/F81%</f>
        <v>#DIV/0!</v>
      </c>
      <c r="J81" s="33">
        <v>0</v>
      </c>
      <c r="K81" s="34" t="e">
        <f t="shared" ref="K81" si="31">J81/G81%</f>
        <v>#DIV/0!</v>
      </c>
    </row>
    <row r="82" spans="1:11" ht="15" customHeight="1">
      <c r="A82" s="24" t="s">
        <v>117</v>
      </c>
      <c r="B82" s="33">
        <f t="shared" ref="B82:J82" si="32">B83+B84</f>
        <v>0</v>
      </c>
      <c r="C82" s="4">
        <f t="shared" si="32"/>
        <v>0</v>
      </c>
      <c r="D82" s="4">
        <f t="shared" ref="D82:E82" si="33">D83+D84</f>
        <v>0</v>
      </c>
      <c r="E82" s="4">
        <f t="shared" si="33"/>
        <v>0</v>
      </c>
      <c r="F82" s="4">
        <f t="shared" si="32"/>
        <v>0</v>
      </c>
      <c r="G82" s="34">
        <f t="shared" si="32"/>
        <v>0</v>
      </c>
      <c r="H82" s="33">
        <f t="shared" si="32"/>
        <v>0</v>
      </c>
      <c r="I82" s="4" t="e">
        <f t="shared" si="27"/>
        <v>#DIV/0!</v>
      </c>
      <c r="J82" s="4">
        <f t="shared" si="32"/>
        <v>0</v>
      </c>
      <c r="K82" s="34" t="e">
        <f t="shared" si="28"/>
        <v>#DIV/0!</v>
      </c>
    </row>
    <row r="83" spans="1:11" ht="15" customHeight="1">
      <c r="A83" s="24" t="s">
        <v>114</v>
      </c>
      <c r="B83" s="33">
        <v>0</v>
      </c>
      <c r="C83" s="33">
        <v>0</v>
      </c>
      <c r="D83" s="33">
        <v>0</v>
      </c>
      <c r="E83" s="33">
        <v>0</v>
      </c>
      <c r="F83" s="33">
        <v>0</v>
      </c>
      <c r="G83" s="33">
        <v>0</v>
      </c>
      <c r="H83" s="33">
        <v>0</v>
      </c>
      <c r="I83" s="4" t="e">
        <f t="shared" si="27"/>
        <v>#DIV/0!</v>
      </c>
      <c r="J83" s="33">
        <v>0</v>
      </c>
      <c r="K83" s="34" t="e">
        <f t="shared" si="28"/>
        <v>#DIV/0!</v>
      </c>
    </row>
    <row r="84" spans="1:11" ht="15" customHeight="1">
      <c r="A84" s="24" t="s">
        <v>118</v>
      </c>
      <c r="B84" s="33">
        <v>0</v>
      </c>
      <c r="C84" s="33">
        <v>0</v>
      </c>
      <c r="D84" s="33">
        <v>0</v>
      </c>
      <c r="E84" s="33">
        <v>0</v>
      </c>
      <c r="F84" s="33">
        <v>0</v>
      </c>
      <c r="G84" s="33">
        <v>0</v>
      </c>
      <c r="H84" s="33">
        <v>0</v>
      </c>
      <c r="I84" s="4" t="e">
        <f t="shared" si="27"/>
        <v>#DIV/0!</v>
      </c>
      <c r="J84" s="33">
        <v>0</v>
      </c>
      <c r="K84" s="34" t="e">
        <f t="shared" si="28"/>
        <v>#DIV/0!</v>
      </c>
    </row>
    <row r="85" spans="1:11" ht="15" customHeight="1">
      <c r="A85" s="24" t="s">
        <v>33</v>
      </c>
      <c r="B85" s="33">
        <f t="shared" ref="B85:J85" si="34">B86+B87</f>
        <v>0</v>
      </c>
      <c r="C85" s="4">
        <f t="shared" si="34"/>
        <v>0</v>
      </c>
      <c r="D85" s="4">
        <f t="shared" ref="D85:E85" si="35">D86+D87</f>
        <v>0</v>
      </c>
      <c r="E85" s="4">
        <f t="shared" si="35"/>
        <v>0</v>
      </c>
      <c r="F85" s="4">
        <f t="shared" si="34"/>
        <v>0</v>
      </c>
      <c r="G85" s="34">
        <f t="shared" si="34"/>
        <v>0</v>
      </c>
      <c r="H85" s="33">
        <f t="shared" si="34"/>
        <v>0</v>
      </c>
      <c r="I85" s="4" t="e">
        <f t="shared" si="27"/>
        <v>#DIV/0!</v>
      </c>
      <c r="J85" s="4">
        <f t="shared" si="34"/>
        <v>0</v>
      </c>
      <c r="K85" s="34" t="e">
        <f t="shared" si="28"/>
        <v>#DIV/0!</v>
      </c>
    </row>
    <row r="86" spans="1:11" ht="15" customHeight="1">
      <c r="A86" s="42" t="s">
        <v>51</v>
      </c>
      <c r="B86" s="33">
        <v>0</v>
      </c>
      <c r="C86" s="33">
        <v>0</v>
      </c>
      <c r="D86" s="33">
        <v>0</v>
      </c>
      <c r="E86" s="33">
        <v>0</v>
      </c>
      <c r="F86" s="33">
        <v>0</v>
      </c>
      <c r="G86" s="33">
        <v>0</v>
      </c>
      <c r="H86" s="33">
        <v>0</v>
      </c>
      <c r="I86" s="4" t="e">
        <f t="shared" si="27"/>
        <v>#DIV/0!</v>
      </c>
      <c r="J86" s="33">
        <v>0</v>
      </c>
      <c r="K86" s="34" t="e">
        <f t="shared" si="28"/>
        <v>#DIV/0!</v>
      </c>
    </row>
    <row r="87" spans="1:11" ht="14.25" customHeight="1">
      <c r="A87" s="42" t="s">
        <v>52</v>
      </c>
      <c r="B87" s="33">
        <v>0</v>
      </c>
      <c r="C87" s="33">
        <v>0</v>
      </c>
      <c r="D87" s="33">
        <v>0</v>
      </c>
      <c r="E87" s="33">
        <v>0</v>
      </c>
      <c r="F87" s="33">
        <v>0</v>
      </c>
      <c r="G87" s="33">
        <v>0</v>
      </c>
      <c r="H87" s="33">
        <v>0</v>
      </c>
      <c r="I87" s="4" t="e">
        <f t="shared" si="27"/>
        <v>#DIV/0!</v>
      </c>
      <c r="J87" s="33">
        <v>0</v>
      </c>
      <c r="K87" s="34" t="e">
        <f t="shared" si="28"/>
        <v>#DIV/0!</v>
      </c>
    </row>
    <row r="88" spans="1:11" ht="15" customHeight="1">
      <c r="A88" s="24" t="s">
        <v>34</v>
      </c>
      <c r="B88" s="33">
        <f t="shared" ref="B88:J88" si="36">B89+B90</f>
        <v>0</v>
      </c>
      <c r="C88" s="4">
        <f t="shared" si="36"/>
        <v>0</v>
      </c>
      <c r="D88" s="4">
        <f t="shared" ref="D88:E88" si="37">D89+D90</f>
        <v>0</v>
      </c>
      <c r="E88" s="4">
        <f t="shared" si="37"/>
        <v>0</v>
      </c>
      <c r="F88" s="4">
        <f t="shared" si="36"/>
        <v>0</v>
      </c>
      <c r="G88" s="34">
        <f t="shared" si="36"/>
        <v>0</v>
      </c>
      <c r="H88" s="33">
        <f t="shared" si="36"/>
        <v>0</v>
      </c>
      <c r="I88" s="4" t="e">
        <f t="shared" si="27"/>
        <v>#DIV/0!</v>
      </c>
      <c r="J88" s="4">
        <f t="shared" si="36"/>
        <v>0</v>
      </c>
      <c r="K88" s="34" t="e">
        <f t="shared" si="28"/>
        <v>#DIV/0!</v>
      </c>
    </row>
    <row r="89" spans="1:11" ht="15" customHeight="1">
      <c r="A89" s="42" t="s">
        <v>51</v>
      </c>
      <c r="B89" s="33">
        <v>0</v>
      </c>
      <c r="C89" s="33">
        <v>0</v>
      </c>
      <c r="D89" s="33">
        <v>0</v>
      </c>
      <c r="E89" s="33">
        <v>0</v>
      </c>
      <c r="F89" s="33">
        <v>0</v>
      </c>
      <c r="G89" s="33">
        <v>0</v>
      </c>
      <c r="H89" s="33">
        <v>0</v>
      </c>
      <c r="I89" s="4" t="e">
        <f t="shared" si="27"/>
        <v>#DIV/0!</v>
      </c>
      <c r="J89" s="33">
        <v>0</v>
      </c>
      <c r="K89" s="34" t="e">
        <f t="shared" si="28"/>
        <v>#DIV/0!</v>
      </c>
    </row>
    <row r="90" spans="1:11" ht="15" customHeight="1">
      <c r="A90" s="42" t="s">
        <v>52</v>
      </c>
      <c r="B90" s="33">
        <v>0</v>
      </c>
      <c r="C90" s="33">
        <v>0</v>
      </c>
      <c r="D90" s="33">
        <v>0</v>
      </c>
      <c r="E90" s="33">
        <v>0</v>
      </c>
      <c r="F90" s="33">
        <v>0</v>
      </c>
      <c r="G90" s="33">
        <v>0</v>
      </c>
      <c r="H90" s="33">
        <v>0</v>
      </c>
      <c r="I90" s="4" t="e">
        <f t="shared" si="27"/>
        <v>#DIV/0!</v>
      </c>
      <c r="J90" s="33">
        <v>0</v>
      </c>
      <c r="K90" s="34" t="e">
        <f t="shared" si="28"/>
        <v>#DIV/0!</v>
      </c>
    </row>
    <row r="91" spans="1:11" ht="15" customHeight="1">
      <c r="A91" s="24" t="s">
        <v>12</v>
      </c>
      <c r="B91" s="33">
        <v>0</v>
      </c>
      <c r="C91" s="33">
        <v>0</v>
      </c>
      <c r="D91" s="33">
        <v>0</v>
      </c>
      <c r="E91" s="33">
        <v>0</v>
      </c>
      <c r="F91" s="33">
        <v>0</v>
      </c>
      <c r="G91" s="33">
        <v>0</v>
      </c>
      <c r="H91" s="33">
        <v>0</v>
      </c>
      <c r="I91" s="4" t="e">
        <f t="shared" si="27"/>
        <v>#DIV/0!</v>
      </c>
      <c r="J91" s="33">
        <v>0</v>
      </c>
      <c r="K91" s="34" t="e">
        <f t="shared" si="28"/>
        <v>#DIV/0!</v>
      </c>
    </row>
    <row r="92" spans="1:11" ht="15" customHeight="1">
      <c r="A92" s="24" t="s">
        <v>13</v>
      </c>
      <c r="B92" s="33">
        <v>0</v>
      </c>
      <c r="C92" s="33">
        <v>0</v>
      </c>
      <c r="D92" s="33">
        <v>0</v>
      </c>
      <c r="E92" s="33">
        <v>0</v>
      </c>
      <c r="F92" s="33">
        <v>0</v>
      </c>
      <c r="G92" s="33">
        <v>0</v>
      </c>
      <c r="H92" s="33">
        <v>0</v>
      </c>
      <c r="I92" s="4" t="e">
        <f t="shared" si="27"/>
        <v>#DIV/0!</v>
      </c>
      <c r="J92" s="33">
        <v>0</v>
      </c>
      <c r="K92" s="34" t="e">
        <f t="shared" si="28"/>
        <v>#DIV/0!</v>
      </c>
    </row>
    <row r="93" spans="1:11" ht="15" customHeight="1">
      <c r="A93" s="24" t="s">
        <v>14</v>
      </c>
      <c r="B93" s="33">
        <v>38858.6</v>
      </c>
      <c r="C93" s="4">
        <v>31414.799999999999</v>
      </c>
      <c r="D93" s="4">
        <v>-8705.6</v>
      </c>
      <c r="E93" s="4">
        <v>-5877.1</v>
      </c>
      <c r="F93" s="4">
        <v>11926.6</v>
      </c>
      <c r="G93" s="34">
        <v>8914.9</v>
      </c>
      <c r="H93" s="33">
        <v>22325</v>
      </c>
      <c r="I93" s="4">
        <f t="shared" si="27"/>
        <v>187.18662485536532</v>
      </c>
      <c r="J93" s="12">
        <v>22325</v>
      </c>
      <c r="K93" s="34">
        <f t="shared" si="28"/>
        <v>250.42344838416582</v>
      </c>
    </row>
    <row r="94" spans="1:11" ht="15" customHeight="1">
      <c r="A94" s="24" t="s">
        <v>25</v>
      </c>
      <c r="B94" s="83" t="s">
        <v>84</v>
      </c>
      <c r="C94" s="84" t="s">
        <v>84</v>
      </c>
      <c r="D94" s="4">
        <f t="shared" ref="D94:E94" si="38">D95+D96</f>
        <v>114244.40000000001</v>
      </c>
      <c r="E94" s="4">
        <f t="shared" si="38"/>
        <v>101300.1</v>
      </c>
      <c r="F94" s="4">
        <f t="shared" ref="F94:J94" si="39">F95+F96</f>
        <v>27683.1</v>
      </c>
      <c r="G94" s="34">
        <f t="shared" si="39"/>
        <v>22500</v>
      </c>
      <c r="H94" s="33">
        <f t="shared" si="39"/>
        <v>175</v>
      </c>
      <c r="I94" s="4">
        <f t="shared" si="27"/>
        <v>0.63215463586086829</v>
      </c>
      <c r="J94" s="4">
        <f t="shared" si="39"/>
        <v>175</v>
      </c>
      <c r="K94" s="34">
        <f t="shared" si="28"/>
        <v>0.77777777777777779</v>
      </c>
    </row>
    <row r="95" spans="1:11" ht="15" customHeight="1">
      <c r="A95" s="39" t="s">
        <v>26</v>
      </c>
      <c r="B95" s="83" t="s">
        <v>84</v>
      </c>
      <c r="C95" s="84" t="s">
        <v>84</v>
      </c>
      <c r="D95" s="4">
        <v>66189.100000000006</v>
      </c>
      <c r="E95" s="4">
        <v>64268.1</v>
      </c>
      <c r="F95" s="4">
        <v>0</v>
      </c>
      <c r="G95" s="34">
        <v>0</v>
      </c>
      <c r="H95" s="33"/>
      <c r="I95" s="4" t="e">
        <f t="shared" si="27"/>
        <v>#DIV/0!</v>
      </c>
      <c r="J95" s="12"/>
      <c r="K95" s="34" t="e">
        <f t="shared" si="28"/>
        <v>#DIV/0!</v>
      </c>
    </row>
    <row r="96" spans="1:11" ht="15" customHeight="1">
      <c r="A96" s="39" t="s">
        <v>27</v>
      </c>
      <c r="B96" s="83" t="s">
        <v>84</v>
      </c>
      <c r="C96" s="84" t="s">
        <v>84</v>
      </c>
      <c r="D96" s="4">
        <v>48055.3</v>
      </c>
      <c r="E96" s="4">
        <v>37032</v>
      </c>
      <c r="F96" s="4">
        <v>27683.1</v>
      </c>
      <c r="G96" s="34">
        <v>22500</v>
      </c>
      <c r="H96" s="33">
        <v>175</v>
      </c>
      <c r="I96" s="4">
        <f t="shared" si="27"/>
        <v>0.63215463586086829</v>
      </c>
      <c r="J96" s="12">
        <v>175</v>
      </c>
      <c r="K96" s="34">
        <f t="shared" si="28"/>
        <v>0.77777777777777779</v>
      </c>
    </row>
    <row r="97" spans="1:11" ht="26.25" customHeight="1" thickBot="1">
      <c r="A97" s="22" t="s">
        <v>15</v>
      </c>
      <c r="B97" s="74">
        <f t="shared" ref="B97:H97" si="40">B76+B72</f>
        <v>0</v>
      </c>
      <c r="C97" s="76">
        <f t="shared" si="40"/>
        <v>0</v>
      </c>
      <c r="D97" s="76">
        <f t="shared" si="40"/>
        <v>-2.3646862246096134E-11</v>
      </c>
      <c r="E97" s="76">
        <f t="shared" si="40"/>
        <v>3.4560798667371273E-11</v>
      </c>
      <c r="F97" s="76">
        <f t="shared" si="40"/>
        <v>2.3646862246096134E-11</v>
      </c>
      <c r="G97" s="75">
        <f t="shared" si="40"/>
        <v>3.4560798667371273E-11</v>
      </c>
      <c r="H97" s="74">
        <f t="shared" si="40"/>
        <v>0</v>
      </c>
      <c r="I97" s="77">
        <f t="shared" si="27"/>
        <v>0</v>
      </c>
      <c r="J97" s="76">
        <f>J76+J72</f>
        <v>0</v>
      </c>
      <c r="K97" s="78">
        <f t="shared" si="28"/>
        <v>0</v>
      </c>
    </row>
    <row r="98" spans="1:11" ht="27" customHeight="1">
      <c r="A98" s="132" t="s">
        <v>16</v>
      </c>
      <c r="B98" s="156" t="s">
        <v>125</v>
      </c>
      <c r="C98" s="159"/>
      <c r="D98" s="142" t="s">
        <v>123</v>
      </c>
      <c r="E98" s="142"/>
      <c r="F98" s="155" t="s">
        <v>19</v>
      </c>
      <c r="G98" s="133"/>
      <c r="H98" s="156" t="s">
        <v>121</v>
      </c>
      <c r="I98" s="157"/>
      <c r="J98" s="157"/>
      <c r="K98" s="158"/>
    </row>
    <row r="99" spans="1:11" ht="45.75" customHeight="1">
      <c r="A99" s="133"/>
      <c r="B99" s="25" t="s">
        <v>85</v>
      </c>
      <c r="C99" s="124" t="s">
        <v>112</v>
      </c>
      <c r="D99" s="85" t="s">
        <v>85</v>
      </c>
      <c r="E99" s="124" t="s">
        <v>112</v>
      </c>
      <c r="F99" s="85" t="s">
        <v>85</v>
      </c>
      <c r="G99" s="124" t="s">
        <v>112</v>
      </c>
      <c r="H99" s="92" t="s">
        <v>86</v>
      </c>
      <c r="I99" s="127" t="s">
        <v>122</v>
      </c>
      <c r="J99" s="125" t="s">
        <v>111</v>
      </c>
      <c r="K99" s="128" t="s">
        <v>122</v>
      </c>
    </row>
    <row r="100" spans="1:11">
      <c r="A100" s="20">
        <v>1</v>
      </c>
      <c r="B100" s="26">
        <v>2</v>
      </c>
      <c r="C100" s="2">
        <v>3</v>
      </c>
      <c r="D100" s="2">
        <v>4</v>
      </c>
      <c r="E100" s="2">
        <v>5</v>
      </c>
      <c r="F100" s="2">
        <v>6</v>
      </c>
      <c r="G100" s="27">
        <v>7</v>
      </c>
      <c r="H100" s="26">
        <v>8</v>
      </c>
      <c r="I100" s="2">
        <v>9</v>
      </c>
      <c r="J100" s="2">
        <v>10</v>
      </c>
      <c r="K100" s="27">
        <v>11</v>
      </c>
    </row>
    <row r="101" spans="1:11" ht="56.45" customHeight="1">
      <c r="A101" s="41" t="s">
        <v>81</v>
      </c>
      <c r="B101" s="47">
        <f>C101+C102</f>
        <v>42800</v>
      </c>
      <c r="C101" s="13">
        <v>24981</v>
      </c>
      <c r="D101" s="47">
        <f>E101+E102</f>
        <v>30182.100000000006</v>
      </c>
      <c r="E101" s="13">
        <v>18221.900000000001</v>
      </c>
      <c r="F101" s="47">
        <f>G101+G102</f>
        <v>40152.6</v>
      </c>
      <c r="G101" s="48">
        <v>24981</v>
      </c>
      <c r="H101" s="47">
        <f>J101+J102</f>
        <v>42460.2</v>
      </c>
      <c r="I101" s="4">
        <f t="shared" ref="I101" si="41">H101/F101%</f>
        <v>105.74707490922131</v>
      </c>
      <c r="J101" s="14">
        <v>26799</v>
      </c>
      <c r="K101" s="34">
        <f>J101/G101%</f>
        <v>107.27753092350186</v>
      </c>
    </row>
    <row r="102" spans="1:11" ht="15" customHeight="1">
      <c r="A102" s="41" t="s">
        <v>48</v>
      </c>
      <c r="B102" s="93" t="s">
        <v>84</v>
      </c>
      <c r="C102" s="94">
        <f>SUM(C103:C117)</f>
        <v>17819</v>
      </c>
      <c r="D102" s="95" t="s">
        <v>84</v>
      </c>
      <c r="E102" s="94">
        <f>SUM(E103:E117)</f>
        <v>11960.200000000003</v>
      </c>
      <c r="F102" s="95" t="s">
        <v>84</v>
      </c>
      <c r="G102" s="96">
        <f>SUM(G103:G117)</f>
        <v>15171.6</v>
      </c>
      <c r="H102" s="95" t="s">
        <v>84</v>
      </c>
      <c r="I102" s="95" t="s">
        <v>84</v>
      </c>
      <c r="J102" s="94">
        <f>SUM(J103:J117)</f>
        <v>15661.2</v>
      </c>
      <c r="K102" s="34">
        <f t="shared" ref="K102:K118" si="42">J102/G102%</f>
        <v>103.22708217986238</v>
      </c>
    </row>
    <row r="103" spans="1:11" ht="15" customHeight="1">
      <c r="A103" s="41" t="s">
        <v>137</v>
      </c>
      <c r="B103" s="93" t="s">
        <v>84</v>
      </c>
      <c r="C103" s="94">
        <v>4128</v>
      </c>
      <c r="D103" s="95" t="s">
        <v>84</v>
      </c>
      <c r="E103" s="94">
        <v>3462.7</v>
      </c>
      <c r="F103" s="95" t="s">
        <v>84</v>
      </c>
      <c r="G103" s="96">
        <v>4128</v>
      </c>
      <c r="H103" s="95" t="s">
        <v>84</v>
      </c>
      <c r="I103" s="95" t="s">
        <v>84</v>
      </c>
      <c r="J103" s="94">
        <v>4128</v>
      </c>
      <c r="K103" s="34">
        <f t="shared" si="42"/>
        <v>100</v>
      </c>
    </row>
    <row r="104" spans="1:11" ht="15" customHeight="1">
      <c r="A104" s="41" t="s">
        <v>138</v>
      </c>
      <c r="B104" s="93" t="s">
        <v>84</v>
      </c>
      <c r="C104" s="94">
        <v>1794</v>
      </c>
      <c r="D104" s="95" t="s">
        <v>84</v>
      </c>
      <c r="E104" s="94">
        <v>1018.3</v>
      </c>
      <c r="F104" s="95" t="s">
        <v>84</v>
      </c>
      <c r="G104" s="96">
        <v>1211.5</v>
      </c>
      <c r="H104" s="95" t="s">
        <v>84</v>
      </c>
      <c r="I104" s="95" t="s">
        <v>84</v>
      </c>
      <c r="J104" s="94">
        <v>1300</v>
      </c>
      <c r="K104" s="34">
        <f t="shared" si="42"/>
        <v>107.30499380932727</v>
      </c>
    </row>
    <row r="105" spans="1:11" ht="15" customHeight="1">
      <c r="A105" s="41" t="s">
        <v>139</v>
      </c>
      <c r="B105" s="93" t="s">
        <v>84</v>
      </c>
      <c r="C105" s="94">
        <v>1074</v>
      </c>
      <c r="D105" s="95" t="s">
        <v>84</v>
      </c>
      <c r="E105" s="94">
        <v>748.3</v>
      </c>
      <c r="F105" s="95" t="s">
        <v>84</v>
      </c>
      <c r="G105" s="96">
        <v>1074</v>
      </c>
      <c r="H105" s="95" t="s">
        <v>84</v>
      </c>
      <c r="I105" s="95" t="s">
        <v>84</v>
      </c>
      <c r="J105" s="94">
        <v>1100</v>
      </c>
      <c r="K105" s="34">
        <f t="shared" ref="K105:K112" si="43">J105/G105%</f>
        <v>102.42085661080074</v>
      </c>
    </row>
    <row r="106" spans="1:11" ht="15" customHeight="1">
      <c r="A106" s="41" t="s">
        <v>140</v>
      </c>
      <c r="B106" s="93" t="s">
        <v>84</v>
      </c>
      <c r="C106" s="94">
        <v>1191</v>
      </c>
      <c r="D106" s="95" t="s">
        <v>84</v>
      </c>
      <c r="E106" s="94">
        <v>847.7</v>
      </c>
      <c r="F106" s="95" t="s">
        <v>84</v>
      </c>
      <c r="G106" s="96">
        <v>1109</v>
      </c>
      <c r="H106" s="95" t="s">
        <v>84</v>
      </c>
      <c r="I106" s="95" t="s">
        <v>84</v>
      </c>
      <c r="J106" s="94">
        <v>1191</v>
      </c>
      <c r="K106" s="34">
        <f t="shared" si="43"/>
        <v>107.39404869251578</v>
      </c>
    </row>
    <row r="107" spans="1:11" ht="15" customHeight="1">
      <c r="A107" s="41" t="s">
        <v>141</v>
      </c>
      <c r="B107" s="93" t="s">
        <v>84</v>
      </c>
      <c r="C107" s="94">
        <v>1794</v>
      </c>
      <c r="D107" s="95" t="s">
        <v>84</v>
      </c>
      <c r="E107" s="94">
        <v>1095.0999999999999</v>
      </c>
      <c r="F107" s="95" t="s">
        <v>84</v>
      </c>
      <c r="G107" s="96">
        <v>1520.1</v>
      </c>
      <c r="H107" s="95" t="s">
        <v>84</v>
      </c>
      <c r="I107" s="95" t="s">
        <v>84</v>
      </c>
      <c r="J107" s="94">
        <v>1600</v>
      </c>
      <c r="K107" s="34">
        <f t="shared" si="43"/>
        <v>105.25623314255643</v>
      </c>
    </row>
    <row r="108" spans="1:11" ht="15" customHeight="1">
      <c r="A108" s="41" t="s">
        <v>142</v>
      </c>
      <c r="B108" s="93" t="s">
        <v>84</v>
      </c>
      <c r="C108" s="94">
        <v>1794</v>
      </c>
      <c r="D108" s="95" t="s">
        <v>84</v>
      </c>
      <c r="E108" s="94">
        <v>1195.7</v>
      </c>
      <c r="F108" s="95" t="s">
        <v>84</v>
      </c>
      <c r="G108" s="96">
        <v>1608.4</v>
      </c>
      <c r="H108" s="95" t="s">
        <v>84</v>
      </c>
      <c r="I108" s="95" t="s">
        <v>84</v>
      </c>
      <c r="J108" s="94">
        <v>1724</v>
      </c>
      <c r="K108" s="34">
        <f t="shared" si="43"/>
        <v>107.18726684904253</v>
      </c>
    </row>
    <row r="109" spans="1:11" ht="15" customHeight="1">
      <c r="A109" s="41" t="s">
        <v>143</v>
      </c>
      <c r="B109" s="93" t="s">
        <v>84</v>
      </c>
      <c r="C109" s="94">
        <v>3059</v>
      </c>
      <c r="D109" s="95" t="s">
        <v>84</v>
      </c>
      <c r="E109" s="94">
        <v>1736.7</v>
      </c>
      <c r="F109" s="95" t="s">
        <v>84</v>
      </c>
      <c r="G109" s="96">
        <v>2184</v>
      </c>
      <c r="H109" s="95" t="s">
        <v>84</v>
      </c>
      <c r="I109" s="95" t="s">
        <v>84</v>
      </c>
      <c r="J109" s="94">
        <v>2200</v>
      </c>
      <c r="K109" s="34">
        <f t="shared" si="43"/>
        <v>100.73260073260073</v>
      </c>
    </row>
    <row r="110" spans="1:11" ht="15" customHeight="1">
      <c r="A110" s="41" t="s">
        <v>144</v>
      </c>
      <c r="B110" s="93" t="s">
        <v>84</v>
      </c>
      <c r="C110" s="94">
        <v>1794</v>
      </c>
      <c r="D110" s="95" t="s">
        <v>84</v>
      </c>
      <c r="E110" s="94">
        <v>986.2</v>
      </c>
      <c r="F110" s="95" t="s">
        <v>84</v>
      </c>
      <c r="G110" s="96">
        <v>1249.5</v>
      </c>
      <c r="H110" s="95" t="s">
        <v>84</v>
      </c>
      <c r="I110" s="95" t="s">
        <v>84</v>
      </c>
      <c r="J110" s="94">
        <v>1318.2</v>
      </c>
      <c r="K110" s="34">
        <f t="shared" si="43"/>
        <v>105.4981992797119</v>
      </c>
    </row>
    <row r="111" spans="1:11" ht="15" customHeight="1">
      <c r="A111" s="41" t="s">
        <v>145</v>
      </c>
      <c r="B111" s="93" t="s">
        <v>84</v>
      </c>
      <c r="C111" s="94">
        <v>1191</v>
      </c>
      <c r="D111" s="95" t="s">
        <v>84</v>
      </c>
      <c r="E111" s="94">
        <v>869.5</v>
      </c>
      <c r="F111" s="95" t="s">
        <v>84</v>
      </c>
      <c r="G111" s="96">
        <v>1087.0999999999999</v>
      </c>
      <c r="H111" s="95" t="s">
        <v>84</v>
      </c>
      <c r="I111" s="95" t="s">
        <v>84</v>
      </c>
      <c r="J111" s="94">
        <v>1100</v>
      </c>
      <c r="K111" s="34">
        <f t="shared" si="43"/>
        <v>101.18664336307609</v>
      </c>
    </row>
    <row r="112" spans="1:11" ht="15" customHeight="1">
      <c r="A112" s="41" t="s">
        <v>49</v>
      </c>
      <c r="B112" s="93" t="s">
        <v>84</v>
      </c>
      <c r="C112" s="94"/>
      <c r="D112" s="95" t="s">
        <v>84</v>
      </c>
      <c r="E112" s="94"/>
      <c r="F112" s="95" t="s">
        <v>84</v>
      </c>
      <c r="G112" s="96"/>
      <c r="H112" s="95" t="s">
        <v>84</v>
      </c>
      <c r="I112" s="95" t="s">
        <v>84</v>
      </c>
      <c r="J112" s="94"/>
      <c r="K112" s="34" t="e">
        <f t="shared" si="43"/>
        <v>#DIV/0!</v>
      </c>
    </row>
    <row r="113" spans="1:11" ht="15" customHeight="1">
      <c r="A113" s="41" t="s">
        <v>49</v>
      </c>
      <c r="B113" s="93" t="s">
        <v>84</v>
      </c>
      <c r="C113" s="94"/>
      <c r="D113" s="95" t="s">
        <v>84</v>
      </c>
      <c r="E113" s="94"/>
      <c r="F113" s="95" t="s">
        <v>84</v>
      </c>
      <c r="G113" s="96"/>
      <c r="H113" s="95" t="s">
        <v>84</v>
      </c>
      <c r="I113" s="95" t="s">
        <v>84</v>
      </c>
      <c r="J113" s="94"/>
      <c r="K113" s="34" t="e">
        <f t="shared" si="42"/>
        <v>#DIV/0!</v>
      </c>
    </row>
    <row r="114" spans="1:11" ht="15" customHeight="1">
      <c r="A114" s="41" t="s">
        <v>49</v>
      </c>
      <c r="B114" s="93" t="s">
        <v>84</v>
      </c>
      <c r="C114" s="94"/>
      <c r="D114" s="95" t="s">
        <v>84</v>
      </c>
      <c r="E114" s="94"/>
      <c r="F114" s="95" t="s">
        <v>84</v>
      </c>
      <c r="G114" s="96"/>
      <c r="H114" s="95" t="s">
        <v>84</v>
      </c>
      <c r="I114" s="95" t="s">
        <v>84</v>
      </c>
      <c r="J114" s="94"/>
      <c r="K114" s="34" t="e">
        <f t="shared" si="42"/>
        <v>#DIV/0!</v>
      </c>
    </row>
    <row r="115" spans="1:11" ht="15" customHeight="1">
      <c r="A115" s="41" t="s">
        <v>49</v>
      </c>
      <c r="B115" s="93" t="s">
        <v>84</v>
      </c>
      <c r="C115" s="94"/>
      <c r="D115" s="95" t="s">
        <v>84</v>
      </c>
      <c r="E115" s="94"/>
      <c r="F115" s="95" t="s">
        <v>84</v>
      </c>
      <c r="G115" s="96"/>
      <c r="H115" s="95" t="s">
        <v>84</v>
      </c>
      <c r="I115" s="95" t="s">
        <v>84</v>
      </c>
      <c r="J115" s="94"/>
      <c r="K115" s="34" t="e">
        <f t="shared" si="42"/>
        <v>#DIV/0!</v>
      </c>
    </row>
    <row r="116" spans="1:11" ht="15" customHeight="1">
      <c r="A116" s="41" t="s">
        <v>49</v>
      </c>
      <c r="B116" s="93" t="s">
        <v>84</v>
      </c>
      <c r="C116" s="94"/>
      <c r="D116" s="95" t="s">
        <v>84</v>
      </c>
      <c r="E116" s="94"/>
      <c r="F116" s="95" t="s">
        <v>84</v>
      </c>
      <c r="G116" s="96"/>
      <c r="H116" s="95" t="s">
        <v>84</v>
      </c>
      <c r="I116" s="95" t="s">
        <v>84</v>
      </c>
      <c r="J116" s="94"/>
      <c r="K116" s="34" t="e">
        <f t="shared" si="42"/>
        <v>#DIV/0!</v>
      </c>
    </row>
    <row r="117" spans="1:11" ht="15" customHeight="1">
      <c r="A117" s="41" t="s">
        <v>49</v>
      </c>
      <c r="B117" s="93" t="s">
        <v>84</v>
      </c>
      <c r="C117" s="94"/>
      <c r="D117" s="95" t="s">
        <v>84</v>
      </c>
      <c r="E117" s="94"/>
      <c r="F117" s="95" t="s">
        <v>84</v>
      </c>
      <c r="G117" s="96"/>
      <c r="H117" s="95" t="s">
        <v>84</v>
      </c>
      <c r="I117" s="95" t="s">
        <v>84</v>
      </c>
      <c r="J117" s="94"/>
      <c r="K117" s="34" t="e">
        <f t="shared" si="42"/>
        <v>#DIV/0!</v>
      </c>
    </row>
    <row r="118" spans="1:11" ht="15" customHeight="1">
      <c r="A118" s="24" t="s">
        <v>28</v>
      </c>
      <c r="B118" s="33">
        <v>31070</v>
      </c>
      <c r="C118" s="4"/>
      <c r="D118" s="4">
        <v>31070</v>
      </c>
      <c r="E118" s="4"/>
      <c r="F118" s="4">
        <v>31070</v>
      </c>
      <c r="G118" s="34"/>
      <c r="H118" s="33">
        <v>31070</v>
      </c>
      <c r="I118" s="4">
        <f t="shared" ref="I118:I130" si="44">H118/F118%</f>
        <v>100</v>
      </c>
      <c r="J118" s="4"/>
      <c r="K118" s="34" t="e">
        <f t="shared" si="42"/>
        <v>#DIV/0!</v>
      </c>
    </row>
    <row r="119" spans="1:11" ht="15" customHeight="1">
      <c r="A119" s="24" t="s">
        <v>36</v>
      </c>
      <c r="B119" s="33">
        <v>128</v>
      </c>
      <c r="C119" s="4">
        <v>60</v>
      </c>
      <c r="D119" s="4">
        <v>128</v>
      </c>
      <c r="E119" s="4">
        <v>60</v>
      </c>
      <c r="F119" s="4">
        <v>128</v>
      </c>
      <c r="G119" s="34">
        <v>60</v>
      </c>
      <c r="H119" s="53">
        <v>128</v>
      </c>
      <c r="I119" s="4">
        <f t="shared" si="44"/>
        <v>100</v>
      </c>
      <c r="J119" s="16">
        <v>60</v>
      </c>
      <c r="K119" s="34">
        <f t="shared" ref="K119:K130" si="45">J119/G119%</f>
        <v>100</v>
      </c>
    </row>
    <row r="120" spans="1:11" ht="15" customHeight="1">
      <c r="A120" s="79" t="s">
        <v>17</v>
      </c>
      <c r="B120" s="70">
        <f t="shared" ref="B120:J120" si="46">B121+B122+B123+B124</f>
        <v>13716</v>
      </c>
      <c r="C120" s="71">
        <f t="shared" si="46"/>
        <v>5647.5</v>
      </c>
      <c r="D120" s="71">
        <f t="shared" ref="D120:E120" si="47">D121+D122+D123+D124</f>
        <v>8806</v>
      </c>
      <c r="E120" s="71">
        <f t="shared" si="47"/>
        <v>7881.4</v>
      </c>
      <c r="F120" s="71">
        <f t="shared" si="46"/>
        <v>7560.4</v>
      </c>
      <c r="G120" s="72">
        <f t="shared" si="46"/>
        <v>5600</v>
      </c>
      <c r="H120" s="70">
        <f t="shared" si="46"/>
        <v>7042</v>
      </c>
      <c r="I120" s="71">
        <f t="shared" si="44"/>
        <v>93.143219935453146</v>
      </c>
      <c r="J120" s="71">
        <f t="shared" si="46"/>
        <v>5108</v>
      </c>
      <c r="K120" s="72">
        <f t="shared" si="45"/>
        <v>91.214285714285708</v>
      </c>
    </row>
    <row r="121" spans="1:11" ht="15" customHeight="1">
      <c r="A121" s="39" t="s">
        <v>29</v>
      </c>
      <c r="B121" s="33">
        <v>0</v>
      </c>
      <c r="C121" s="4">
        <v>0</v>
      </c>
      <c r="D121" s="4">
        <v>0</v>
      </c>
      <c r="E121" s="4">
        <v>0</v>
      </c>
      <c r="F121" s="4">
        <v>0</v>
      </c>
      <c r="G121" s="34">
        <v>0</v>
      </c>
      <c r="H121" s="33">
        <v>0</v>
      </c>
      <c r="I121" s="4" t="e">
        <f t="shared" si="44"/>
        <v>#DIV/0!</v>
      </c>
      <c r="J121" s="4">
        <v>0</v>
      </c>
      <c r="K121" s="34" t="e">
        <f t="shared" si="45"/>
        <v>#DIV/0!</v>
      </c>
    </row>
    <row r="122" spans="1:11" ht="15" customHeight="1">
      <c r="A122" s="39" t="s">
        <v>30</v>
      </c>
      <c r="B122" s="33">
        <v>8384.5</v>
      </c>
      <c r="C122" s="4">
        <v>377.8</v>
      </c>
      <c r="D122" s="4">
        <v>5577.3</v>
      </c>
      <c r="E122" s="4">
        <v>4730.5</v>
      </c>
      <c r="F122" s="4">
        <v>4740</v>
      </c>
      <c r="G122" s="34">
        <v>2779.6</v>
      </c>
      <c r="H122" s="33">
        <v>4657.8999999999996</v>
      </c>
      <c r="I122" s="4">
        <f t="shared" si="44"/>
        <v>98.267932489451468</v>
      </c>
      <c r="J122" s="4">
        <v>2723.9</v>
      </c>
      <c r="K122" s="34">
        <f t="shared" si="45"/>
        <v>97.996114548855957</v>
      </c>
    </row>
    <row r="123" spans="1:11" ht="15" customHeight="1">
      <c r="A123" s="39" t="s">
        <v>31</v>
      </c>
      <c r="B123" s="33">
        <v>5040.3</v>
      </c>
      <c r="C123" s="4">
        <v>5040.3</v>
      </c>
      <c r="D123" s="4">
        <v>3028.5</v>
      </c>
      <c r="E123" s="4">
        <v>3028.5</v>
      </c>
      <c r="F123" s="4">
        <v>2700</v>
      </c>
      <c r="G123" s="34">
        <v>2700</v>
      </c>
      <c r="H123" s="33">
        <v>2304</v>
      </c>
      <c r="I123" s="4">
        <f t="shared" si="44"/>
        <v>85.333333333333329</v>
      </c>
      <c r="J123" s="4">
        <v>2304</v>
      </c>
      <c r="K123" s="34">
        <f t="shared" si="45"/>
        <v>85.333333333333329</v>
      </c>
    </row>
    <row r="124" spans="1:11" ht="15" customHeight="1">
      <c r="A124" s="39" t="s">
        <v>32</v>
      </c>
      <c r="B124" s="33">
        <v>291.2</v>
      </c>
      <c r="C124" s="4">
        <v>229.4</v>
      </c>
      <c r="D124" s="4">
        <v>200.2</v>
      </c>
      <c r="E124" s="4">
        <v>122.4</v>
      </c>
      <c r="F124" s="4">
        <v>120.4</v>
      </c>
      <c r="G124" s="34">
        <v>120.4</v>
      </c>
      <c r="H124" s="33">
        <v>80.099999999999994</v>
      </c>
      <c r="I124" s="4">
        <f t="shared" si="44"/>
        <v>66.528239202657801</v>
      </c>
      <c r="J124" s="4">
        <v>80.099999999999994</v>
      </c>
      <c r="K124" s="34">
        <f t="shared" si="45"/>
        <v>66.528239202657801</v>
      </c>
    </row>
    <row r="125" spans="1:11" ht="15" customHeight="1">
      <c r="A125" s="79" t="s">
        <v>66</v>
      </c>
      <c r="B125" s="70">
        <f t="shared" ref="B125:H125" si="48">B126+B128+B129</f>
        <v>0</v>
      </c>
      <c r="C125" s="71">
        <f t="shared" si="48"/>
        <v>0</v>
      </c>
      <c r="D125" s="71">
        <f t="shared" ref="D125:E125" si="49">D126+D128+D129</f>
        <v>0</v>
      </c>
      <c r="E125" s="71">
        <f t="shared" si="49"/>
        <v>0</v>
      </c>
      <c r="F125" s="71">
        <f t="shared" si="48"/>
        <v>0</v>
      </c>
      <c r="G125" s="72">
        <f t="shared" si="48"/>
        <v>0</v>
      </c>
      <c r="H125" s="70">
        <f t="shared" si="48"/>
        <v>0</v>
      </c>
      <c r="I125" s="71" t="e">
        <f t="shared" si="44"/>
        <v>#DIV/0!</v>
      </c>
      <c r="J125" s="71">
        <f>J126+J128+J129</f>
        <v>0</v>
      </c>
      <c r="K125" s="72" t="e">
        <f t="shared" si="45"/>
        <v>#DIV/0!</v>
      </c>
    </row>
    <row r="126" spans="1:11" ht="15" customHeight="1">
      <c r="A126" s="39" t="s">
        <v>72</v>
      </c>
      <c r="B126" s="33">
        <v>0</v>
      </c>
      <c r="C126" s="33">
        <v>0</v>
      </c>
      <c r="D126" s="33">
        <v>0</v>
      </c>
      <c r="E126" s="33">
        <v>0</v>
      </c>
      <c r="F126" s="33">
        <v>0</v>
      </c>
      <c r="G126" s="33">
        <v>0</v>
      </c>
      <c r="H126" s="33">
        <v>0</v>
      </c>
      <c r="I126" s="4" t="e">
        <f t="shared" si="44"/>
        <v>#DIV/0!</v>
      </c>
      <c r="J126" s="33">
        <v>0</v>
      </c>
      <c r="K126" s="34" t="e">
        <f t="shared" si="45"/>
        <v>#DIV/0!</v>
      </c>
    </row>
    <row r="127" spans="1:11" ht="15" customHeight="1">
      <c r="A127" s="80" t="s">
        <v>73</v>
      </c>
      <c r="B127" s="33">
        <v>0</v>
      </c>
      <c r="C127" s="33">
        <v>0</v>
      </c>
      <c r="D127" s="33">
        <v>0</v>
      </c>
      <c r="E127" s="33">
        <v>0</v>
      </c>
      <c r="F127" s="33">
        <v>0</v>
      </c>
      <c r="G127" s="33">
        <v>0</v>
      </c>
      <c r="H127" s="33">
        <v>0</v>
      </c>
      <c r="I127" s="4" t="e">
        <f t="shared" ref="I127" si="50">H127/F127%</f>
        <v>#DIV/0!</v>
      </c>
      <c r="J127" s="33">
        <v>0</v>
      </c>
      <c r="K127" s="34" t="e">
        <f t="shared" ref="K127" si="51">J127/G127%</f>
        <v>#DIV/0!</v>
      </c>
    </row>
    <row r="128" spans="1:11" ht="15" customHeight="1">
      <c r="A128" s="39" t="s">
        <v>68</v>
      </c>
      <c r="B128" s="33">
        <v>0</v>
      </c>
      <c r="C128" s="33">
        <v>0</v>
      </c>
      <c r="D128" s="33">
        <v>0</v>
      </c>
      <c r="E128" s="33">
        <v>0</v>
      </c>
      <c r="F128" s="33">
        <v>0</v>
      </c>
      <c r="G128" s="33">
        <v>0</v>
      </c>
      <c r="H128" s="33">
        <v>0</v>
      </c>
      <c r="I128" s="4" t="e">
        <f t="shared" si="44"/>
        <v>#DIV/0!</v>
      </c>
      <c r="J128" s="33">
        <v>0</v>
      </c>
      <c r="K128" s="34" t="e">
        <f t="shared" si="45"/>
        <v>#DIV/0!</v>
      </c>
    </row>
    <row r="129" spans="1:11" ht="15" customHeight="1">
      <c r="A129" s="39" t="s">
        <v>69</v>
      </c>
      <c r="B129" s="33">
        <v>0</v>
      </c>
      <c r="C129" s="33">
        <v>0</v>
      </c>
      <c r="D129" s="33">
        <v>0</v>
      </c>
      <c r="E129" s="33">
        <v>0</v>
      </c>
      <c r="F129" s="33">
        <v>0</v>
      </c>
      <c r="G129" s="33">
        <v>0</v>
      </c>
      <c r="H129" s="33">
        <v>0</v>
      </c>
      <c r="I129" s="4" t="e">
        <f t="shared" ref="I129" si="52">H129/F129%</f>
        <v>#DIV/0!</v>
      </c>
      <c r="J129" s="33">
        <v>0</v>
      </c>
      <c r="K129" s="34" t="e">
        <f t="shared" ref="K129" si="53">J129/G129%</f>
        <v>#DIV/0!</v>
      </c>
    </row>
    <row r="130" spans="1:11" ht="15" customHeight="1" thickBot="1">
      <c r="A130" s="88" t="s">
        <v>67</v>
      </c>
      <c r="B130" s="33">
        <v>0</v>
      </c>
      <c r="C130" s="33">
        <v>0</v>
      </c>
      <c r="D130" s="33">
        <v>0</v>
      </c>
      <c r="E130" s="33">
        <v>0</v>
      </c>
      <c r="F130" s="33">
        <v>0</v>
      </c>
      <c r="G130" s="33">
        <v>0</v>
      </c>
      <c r="H130" s="33">
        <v>0</v>
      </c>
      <c r="I130" s="86" t="e">
        <f t="shared" si="44"/>
        <v>#DIV/0!</v>
      </c>
      <c r="J130" s="33">
        <v>0</v>
      </c>
      <c r="K130" s="87" t="e">
        <f t="shared" si="45"/>
        <v>#DIV/0!</v>
      </c>
    </row>
    <row r="131" spans="1:11" ht="27" customHeight="1">
      <c r="A131" s="132" t="s">
        <v>87</v>
      </c>
      <c r="B131" s="134" t="s">
        <v>124</v>
      </c>
      <c r="C131" s="135"/>
      <c r="D131" s="136" t="s">
        <v>123</v>
      </c>
      <c r="E131" s="135"/>
      <c r="F131" s="136" t="s">
        <v>19</v>
      </c>
      <c r="G131" s="137"/>
      <c r="H131" s="134" t="s">
        <v>121</v>
      </c>
      <c r="I131" s="138"/>
      <c r="J131" s="138"/>
      <c r="K131" s="137"/>
    </row>
    <row r="132" spans="1:11" ht="40.9" customHeight="1">
      <c r="A132" s="133"/>
      <c r="B132" s="25" t="s">
        <v>85</v>
      </c>
      <c r="C132" s="126" t="s">
        <v>111</v>
      </c>
      <c r="D132" s="126" t="s">
        <v>85</v>
      </c>
      <c r="E132" s="126" t="s">
        <v>111</v>
      </c>
      <c r="F132" s="126" t="s">
        <v>85</v>
      </c>
      <c r="G132" s="126" t="s">
        <v>111</v>
      </c>
      <c r="H132" s="92" t="s">
        <v>86</v>
      </c>
      <c r="I132" s="127" t="s">
        <v>122</v>
      </c>
      <c r="J132" s="126" t="s">
        <v>111</v>
      </c>
      <c r="K132" s="128" t="s">
        <v>122</v>
      </c>
    </row>
    <row r="133" spans="1:11">
      <c r="A133" s="97">
        <v>1</v>
      </c>
      <c r="B133" s="26">
        <v>2</v>
      </c>
      <c r="C133" s="2">
        <v>3</v>
      </c>
      <c r="D133" s="2">
        <v>4</v>
      </c>
      <c r="E133" s="2">
        <v>5</v>
      </c>
      <c r="F133" s="2">
        <v>6</v>
      </c>
      <c r="G133" s="27">
        <v>7</v>
      </c>
      <c r="H133" s="26">
        <v>8</v>
      </c>
      <c r="I133" s="2">
        <v>9</v>
      </c>
      <c r="J133" s="2">
        <v>10</v>
      </c>
      <c r="K133" s="27">
        <v>11</v>
      </c>
    </row>
    <row r="134" spans="1:11" ht="15" customHeight="1">
      <c r="A134" s="98" t="s">
        <v>88</v>
      </c>
      <c r="B134" s="93" t="s">
        <v>84</v>
      </c>
      <c r="C134" s="120"/>
      <c r="D134" s="95" t="s">
        <v>84</v>
      </c>
      <c r="E134" s="120"/>
      <c r="F134" s="95" t="s">
        <v>84</v>
      </c>
      <c r="G134" s="72"/>
      <c r="H134" s="93" t="s">
        <v>84</v>
      </c>
      <c r="I134" s="95" t="s">
        <v>84</v>
      </c>
      <c r="J134" s="99"/>
      <c r="K134" s="72" t="e">
        <f>J134/G134%</f>
        <v>#DIV/0!</v>
      </c>
    </row>
    <row r="135" spans="1:11" ht="15" customHeight="1">
      <c r="A135" s="100" t="s">
        <v>89</v>
      </c>
      <c r="B135" s="93" t="s">
        <v>84</v>
      </c>
      <c r="C135" s="121">
        <v>296405.3</v>
      </c>
      <c r="D135" s="95" t="s">
        <v>84</v>
      </c>
      <c r="E135" s="121">
        <v>219642.5</v>
      </c>
      <c r="F135" s="95" t="s">
        <v>84</v>
      </c>
      <c r="G135" s="61">
        <v>296405.3</v>
      </c>
      <c r="H135" s="93" t="s">
        <v>84</v>
      </c>
      <c r="I135" s="95" t="s">
        <v>84</v>
      </c>
      <c r="J135" s="101">
        <v>333457.8</v>
      </c>
      <c r="K135" s="61">
        <f>J135/G135%</f>
        <v>112.50061992818617</v>
      </c>
    </row>
    <row r="136" spans="1:11" ht="15" customHeight="1">
      <c r="A136" s="102" t="s">
        <v>90</v>
      </c>
      <c r="B136" s="93" t="s">
        <v>84</v>
      </c>
      <c r="C136" s="122">
        <v>193055.1</v>
      </c>
      <c r="D136" s="95" t="s">
        <v>84</v>
      </c>
      <c r="E136" s="122">
        <v>144082</v>
      </c>
      <c r="F136" s="95" t="s">
        <v>84</v>
      </c>
      <c r="G136" s="34">
        <v>193055.1</v>
      </c>
      <c r="H136" s="93" t="s">
        <v>84</v>
      </c>
      <c r="I136" s="95" t="s">
        <v>84</v>
      </c>
      <c r="J136" s="12">
        <v>200391.2</v>
      </c>
      <c r="K136" s="34">
        <f>J136/G136%</f>
        <v>103.80000321151837</v>
      </c>
    </row>
    <row r="137" spans="1:11" ht="12.75" customHeight="1">
      <c r="A137" s="102" t="s">
        <v>91</v>
      </c>
      <c r="B137" s="93" t="s">
        <v>84</v>
      </c>
      <c r="C137" s="122"/>
      <c r="D137" s="95" t="s">
        <v>84</v>
      </c>
      <c r="E137" s="122"/>
      <c r="F137" s="95" t="s">
        <v>84</v>
      </c>
      <c r="G137" s="34"/>
      <c r="H137" s="93" t="s">
        <v>84</v>
      </c>
      <c r="I137" s="95" t="s">
        <v>84</v>
      </c>
      <c r="J137" s="12"/>
      <c r="K137" s="34"/>
    </row>
    <row r="138" spans="1:11" ht="15" customHeight="1">
      <c r="A138" s="102" t="s">
        <v>92</v>
      </c>
      <c r="B138" s="93" t="s">
        <v>84</v>
      </c>
      <c r="C138" s="122">
        <v>184452.2</v>
      </c>
      <c r="D138" s="95" t="s">
        <v>84</v>
      </c>
      <c r="E138" s="122">
        <v>138678.5</v>
      </c>
      <c r="F138" s="95" t="s">
        <v>84</v>
      </c>
      <c r="G138" s="34">
        <v>184452.2</v>
      </c>
      <c r="H138" s="93" t="s">
        <v>84</v>
      </c>
      <c r="I138" s="95" t="s">
        <v>84</v>
      </c>
      <c r="J138" s="12">
        <v>191448.1</v>
      </c>
      <c r="K138" s="34">
        <f>J138/G138%</f>
        <v>103.7927983510091</v>
      </c>
    </row>
    <row r="139" spans="1:11" ht="15" customHeight="1">
      <c r="A139" s="102" t="s">
        <v>93</v>
      </c>
      <c r="B139" s="93" t="s">
        <v>84</v>
      </c>
      <c r="C139" s="122">
        <v>8602.9</v>
      </c>
      <c r="D139" s="95" t="s">
        <v>84</v>
      </c>
      <c r="E139" s="122">
        <v>5403.5</v>
      </c>
      <c r="F139" s="95" t="s">
        <v>84</v>
      </c>
      <c r="G139" s="34">
        <v>8602.9</v>
      </c>
      <c r="H139" s="93" t="s">
        <v>84</v>
      </c>
      <c r="I139" s="95" t="s">
        <v>84</v>
      </c>
      <c r="J139" s="12">
        <v>8943.1</v>
      </c>
      <c r="K139" s="34">
        <f t="shared" ref="K139:K165" si="54">J139/G139%</f>
        <v>103.95448046588942</v>
      </c>
    </row>
    <row r="140" spans="1:11" ht="15" customHeight="1">
      <c r="A140" s="102" t="s">
        <v>94</v>
      </c>
      <c r="B140" s="93" t="s">
        <v>84</v>
      </c>
      <c r="C140" s="122">
        <v>104792.6</v>
      </c>
      <c r="D140" s="95" t="s">
        <v>84</v>
      </c>
      <c r="E140" s="122">
        <v>84987.3</v>
      </c>
      <c r="F140" s="95" t="s">
        <v>84</v>
      </c>
      <c r="G140" s="34">
        <v>104792.6</v>
      </c>
      <c r="H140" s="93" t="s">
        <v>84</v>
      </c>
      <c r="I140" s="95" t="s">
        <v>84</v>
      </c>
      <c r="J140" s="12">
        <v>108774.7</v>
      </c>
      <c r="K140" s="34">
        <f t="shared" si="54"/>
        <v>103.79998205980192</v>
      </c>
    </row>
    <row r="141" spans="1:11" ht="15" customHeight="1">
      <c r="A141" s="102" t="s">
        <v>95</v>
      </c>
      <c r="B141" s="93" t="s">
        <v>84</v>
      </c>
      <c r="C141" s="122">
        <v>2726.9</v>
      </c>
      <c r="D141" s="95" t="s">
        <v>84</v>
      </c>
      <c r="E141" s="122">
        <v>2045.6</v>
      </c>
      <c r="F141" s="95" t="s">
        <v>84</v>
      </c>
      <c r="G141" s="34">
        <v>2726.9</v>
      </c>
      <c r="H141" s="93" t="s">
        <v>84</v>
      </c>
      <c r="I141" s="95" t="s">
        <v>84</v>
      </c>
      <c r="J141" s="12">
        <v>2730</v>
      </c>
      <c r="K141" s="34">
        <f t="shared" si="54"/>
        <v>100.11368220323443</v>
      </c>
    </row>
    <row r="142" spans="1:11" ht="15" customHeight="1">
      <c r="A142" s="102" t="s">
        <v>96</v>
      </c>
      <c r="B142" s="93" t="s">
        <v>84</v>
      </c>
      <c r="C142" s="122">
        <v>0</v>
      </c>
      <c r="D142" s="95" t="s">
        <v>84</v>
      </c>
      <c r="E142" s="122">
        <v>0</v>
      </c>
      <c r="F142" s="95" t="s">
        <v>84</v>
      </c>
      <c r="G142" s="34">
        <v>0</v>
      </c>
      <c r="H142" s="93" t="s">
        <v>84</v>
      </c>
      <c r="I142" s="95" t="s">
        <v>84</v>
      </c>
      <c r="J142" s="12">
        <v>0</v>
      </c>
      <c r="K142" s="34" t="e">
        <f t="shared" si="54"/>
        <v>#DIV/0!</v>
      </c>
    </row>
    <row r="143" spans="1:11" ht="15" customHeight="1">
      <c r="A143" s="102" t="s">
        <v>97</v>
      </c>
      <c r="B143" s="93" t="s">
        <v>84</v>
      </c>
      <c r="C143" s="122">
        <v>241.2</v>
      </c>
      <c r="D143" s="95" t="s">
        <v>84</v>
      </c>
      <c r="E143" s="122">
        <v>237.8</v>
      </c>
      <c r="F143" s="95" t="s">
        <v>84</v>
      </c>
      <c r="G143" s="34">
        <v>241.2</v>
      </c>
      <c r="H143" s="93" t="s">
        <v>84</v>
      </c>
      <c r="I143" s="95" t="s">
        <v>84</v>
      </c>
      <c r="J143" s="12">
        <v>241.2</v>
      </c>
      <c r="K143" s="34">
        <f t="shared" si="54"/>
        <v>100</v>
      </c>
    </row>
    <row r="144" spans="1:11" ht="15" customHeight="1">
      <c r="A144" s="102" t="s">
        <v>98</v>
      </c>
      <c r="B144" s="93" t="s">
        <v>84</v>
      </c>
      <c r="C144" s="123">
        <f t="shared" ref="C144:G144" si="55">(C140+C141+C142)/C143/12*1000</f>
        <v>37147.422609176341</v>
      </c>
      <c r="D144" s="95" t="s">
        <v>84</v>
      </c>
      <c r="E144" s="123">
        <f>(E140+E141+E142)/E143/10*1000</f>
        <v>36599.201009251476</v>
      </c>
      <c r="F144" s="95" t="s">
        <v>84</v>
      </c>
      <c r="G144" s="104">
        <f t="shared" si="55"/>
        <v>37147.422609176341</v>
      </c>
      <c r="H144" s="93" t="s">
        <v>84</v>
      </c>
      <c r="I144" s="95" t="s">
        <v>84</v>
      </c>
      <c r="J144" s="12">
        <f>(J140+J141+J142)/J143/12*1000</f>
        <v>38524.288280818131</v>
      </c>
      <c r="K144" s="34">
        <f t="shared" si="54"/>
        <v>103.70649045056943</v>
      </c>
    </row>
    <row r="145" spans="1:11" ht="15" customHeight="1">
      <c r="A145" s="100" t="s">
        <v>99</v>
      </c>
      <c r="B145" s="93" t="s">
        <v>84</v>
      </c>
      <c r="C145" s="121">
        <v>156857.20000000001</v>
      </c>
      <c r="D145" s="95" t="s">
        <v>84</v>
      </c>
      <c r="E145" s="121">
        <v>124990</v>
      </c>
      <c r="F145" s="95" t="s">
        <v>84</v>
      </c>
      <c r="G145" s="61">
        <v>156857.20000000001</v>
      </c>
      <c r="H145" s="93" t="s">
        <v>84</v>
      </c>
      <c r="I145" s="95" t="s">
        <v>84</v>
      </c>
      <c r="J145" s="101">
        <v>129240.8</v>
      </c>
      <c r="K145" s="61">
        <f t="shared" si="54"/>
        <v>82.393922625164791</v>
      </c>
    </row>
    <row r="146" spans="1:11" ht="15" customHeight="1">
      <c r="A146" s="102" t="s">
        <v>90</v>
      </c>
      <c r="B146" s="93" t="s">
        <v>84</v>
      </c>
      <c r="C146" s="122">
        <v>58496.4</v>
      </c>
      <c r="D146" s="95" t="s">
        <v>84</v>
      </c>
      <c r="E146" s="122">
        <v>41053.4</v>
      </c>
      <c r="F146" s="95" t="s">
        <v>84</v>
      </c>
      <c r="G146" s="34">
        <v>58496.4</v>
      </c>
      <c r="H146" s="93" t="s">
        <v>84</v>
      </c>
      <c r="I146" s="95" t="s">
        <v>84</v>
      </c>
      <c r="J146" s="12">
        <v>59841.8</v>
      </c>
      <c r="K146" s="34">
        <f t="shared" si="54"/>
        <v>102.29997059648115</v>
      </c>
    </row>
    <row r="147" spans="1:11" ht="12.75" customHeight="1">
      <c r="A147" s="102" t="s">
        <v>91</v>
      </c>
      <c r="B147" s="93" t="s">
        <v>84</v>
      </c>
      <c r="C147" s="122"/>
      <c r="D147" s="95" t="s">
        <v>84</v>
      </c>
      <c r="E147" s="122"/>
      <c r="F147" s="95" t="s">
        <v>84</v>
      </c>
      <c r="G147" s="34"/>
      <c r="H147" s="93" t="s">
        <v>84</v>
      </c>
      <c r="I147" s="95" t="s">
        <v>84</v>
      </c>
      <c r="J147" s="12"/>
      <c r="K147" s="34"/>
    </row>
    <row r="148" spans="1:11" ht="15" customHeight="1">
      <c r="A148" s="102" t="s">
        <v>92</v>
      </c>
      <c r="B148" s="93" t="s">
        <v>84</v>
      </c>
      <c r="C148" s="122">
        <v>57658.9</v>
      </c>
      <c r="D148" s="95" t="s">
        <v>84</v>
      </c>
      <c r="E148" s="122">
        <v>40463.800000000003</v>
      </c>
      <c r="F148" s="95" t="s">
        <v>84</v>
      </c>
      <c r="G148" s="34">
        <v>57658.9</v>
      </c>
      <c r="H148" s="93" t="s">
        <v>84</v>
      </c>
      <c r="I148" s="95" t="s">
        <v>84</v>
      </c>
      <c r="J148" s="12">
        <v>58828.800000000003</v>
      </c>
      <c r="K148" s="34">
        <f t="shared" si="54"/>
        <v>102.02900159385628</v>
      </c>
    </row>
    <row r="149" spans="1:11" ht="15" customHeight="1">
      <c r="A149" s="102" t="s">
        <v>93</v>
      </c>
      <c r="B149" s="93" t="s">
        <v>84</v>
      </c>
      <c r="C149" s="122">
        <v>837.5</v>
      </c>
      <c r="D149" s="95" t="s">
        <v>84</v>
      </c>
      <c r="E149" s="122">
        <v>589.6</v>
      </c>
      <c r="F149" s="95" t="s">
        <v>84</v>
      </c>
      <c r="G149" s="34">
        <v>837.5</v>
      </c>
      <c r="H149" s="93" t="s">
        <v>84</v>
      </c>
      <c r="I149" s="95" t="s">
        <v>84</v>
      </c>
      <c r="J149" s="12">
        <v>1013</v>
      </c>
      <c r="K149" s="34">
        <f t="shared" si="54"/>
        <v>120.95522388059702</v>
      </c>
    </row>
    <row r="150" spans="1:11" ht="15" customHeight="1">
      <c r="A150" s="102" t="s">
        <v>94</v>
      </c>
      <c r="B150" s="93" t="s">
        <v>84</v>
      </c>
      <c r="C150" s="122">
        <v>30480.5</v>
      </c>
      <c r="D150" s="95" t="s">
        <v>84</v>
      </c>
      <c r="E150" s="122">
        <v>23205.1</v>
      </c>
      <c r="F150" s="95" t="s">
        <v>84</v>
      </c>
      <c r="G150" s="34">
        <v>30480.5</v>
      </c>
      <c r="H150" s="93" t="s">
        <v>84</v>
      </c>
      <c r="I150" s="95" t="s">
        <v>84</v>
      </c>
      <c r="J150" s="12">
        <v>31850.5</v>
      </c>
      <c r="K150" s="34">
        <f t="shared" si="54"/>
        <v>104.49467692459113</v>
      </c>
    </row>
    <row r="151" spans="1:11" ht="15" customHeight="1">
      <c r="A151" s="102" t="s">
        <v>95</v>
      </c>
      <c r="B151" s="93" t="s">
        <v>84</v>
      </c>
      <c r="C151" s="122">
        <v>145</v>
      </c>
      <c r="D151" s="95" t="s">
        <v>84</v>
      </c>
      <c r="E151" s="122">
        <v>109</v>
      </c>
      <c r="F151" s="95" t="s">
        <v>84</v>
      </c>
      <c r="G151" s="34">
        <v>145</v>
      </c>
      <c r="H151" s="93" t="s">
        <v>84</v>
      </c>
      <c r="I151" s="95" t="s">
        <v>84</v>
      </c>
      <c r="J151" s="12">
        <v>145</v>
      </c>
      <c r="K151" s="34">
        <f t="shared" si="54"/>
        <v>100</v>
      </c>
    </row>
    <row r="152" spans="1:11" ht="15" customHeight="1">
      <c r="A152" s="102" t="s">
        <v>100</v>
      </c>
      <c r="B152" s="93" t="s">
        <v>84</v>
      </c>
      <c r="C152" s="122">
        <v>0</v>
      </c>
      <c r="D152" s="95" t="s">
        <v>84</v>
      </c>
      <c r="E152" s="122">
        <v>0</v>
      </c>
      <c r="F152" s="95" t="s">
        <v>84</v>
      </c>
      <c r="G152" s="34">
        <v>0</v>
      </c>
      <c r="H152" s="93" t="s">
        <v>84</v>
      </c>
      <c r="I152" s="95" t="s">
        <v>84</v>
      </c>
      <c r="J152" s="12">
        <v>0</v>
      </c>
      <c r="K152" s="34" t="e">
        <f t="shared" si="54"/>
        <v>#DIV/0!</v>
      </c>
    </row>
    <row r="153" spans="1:11" ht="15" customHeight="1">
      <c r="A153" s="102" t="s">
        <v>97</v>
      </c>
      <c r="B153" s="93" t="s">
        <v>84</v>
      </c>
      <c r="C153" s="122">
        <v>84.2</v>
      </c>
      <c r="D153" s="95" t="s">
        <v>84</v>
      </c>
      <c r="E153" s="122">
        <v>82.1</v>
      </c>
      <c r="F153" s="95" t="s">
        <v>84</v>
      </c>
      <c r="G153" s="34">
        <v>84.2</v>
      </c>
      <c r="H153" s="93" t="s">
        <v>84</v>
      </c>
      <c r="I153" s="95" t="s">
        <v>84</v>
      </c>
      <c r="J153" s="12">
        <v>84.2</v>
      </c>
      <c r="K153" s="34">
        <f t="shared" si="54"/>
        <v>100</v>
      </c>
    </row>
    <row r="154" spans="1:11" ht="15" customHeight="1">
      <c r="A154" s="102" t="s">
        <v>98</v>
      </c>
      <c r="B154" s="93" t="s">
        <v>84</v>
      </c>
      <c r="C154" s="123">
        <f t="shared" ref="C154:G154" si="56">(C150+C151+C152)/C153/12*1000</f>
        <v>30310.273159144894</v>
      </c>
      <c r="D154" s="95" t="s">
        <v>84</v>
      </c>
      <c r="E154" s="123">
        <f>(E150+E151+E152)/E153/10*1000</f>
        <v>28397.198538367844</v>
      </c>
      <c r="F154" s="95" t="s">
        <v>84</v>
      </c>
      <c r="G154" s="104">
        <f t="shared" si="56"/>
        <v>30310.273159144894</v>
      </c>
      <c r="H154" s="93" t="s">
        <v>84</v>
      </c>
      <c r="I154" s="95" t="s">
        <v>84</v>
      </c>
      <c r="J154" s="103">
        <f>(J150+J151+J152)/J153/12*1000</f>
        <v>31666.171813143308</v>
      </c>
      <c r="K154" s="34">
        <f t="shared" si="54"/>
        <v>104.4733963527126</v>
      </c>
    </row>
    <row r="155" spans="1:11" ht="15" customHeight="1">
      <c r="A155" s="100" t="s">
        <v>101</v>
      </c>
      <c r="B155" s="93" t="s">
        <v>84</v>
      </c>
      <c r="C155" s="121">
        <v>39832.9</v>
      </c>
      <c r="D155" s="95" t="s">
        <v>84</v>
      </c>
      <c r="E155" s="121">
        <v>29803.599999999999</v>
      </c>
      <c r="F155" s="95" t="s">
        <v>84</v>
      </c>
      <c r="G155" s="61">
        <v>39832.9</v>
      </c>
      <c r="H155" s="93" t="s">
        <v>84</v>
      </c>
      <c r="I155" s="95" t="s">
        <v>84</v>
      </c>
      <c r="J155" s="101">
        <v>50876.800000000003</v>
      </c>
      <c r="K155" s="61">
        <f t="shared" si="54"/>
        <v>127.72557358364568</v>
      </c>
    </row>
    <row r="156" spans="1:11" ht="15" customHeight="1">
      <c r="A156" s="102" t="s">
        <v>94</v>
      </c>
      <c r="B156" s="93" t="s">
        <v>84</v>
      </c>
      <c r="C156" s="122">
        <v>15990.1</v>
      </c>
      <c r="D156" s="95" t="s">
        <v>84</v>
      </c>
      <c r="E156" s="122">
        <v>12850.5</v>
      </c>
      <c r="F156" s="95" t="s">
        <v>84</v>
      </c>
      <c r="G156" s="34">
        <v>15990.1</v>
      </c>
      <c r="H156" s="93" t="s">
        <v>84</v>
      </c>
      <c r="I156" s="95" t="s">
        <v>84</v>
      </c>
      <c r="J156" s="12">
        <v>17615.7</v>
      </c>
      <c r="K156" s="34">
        <f t="shared" si="54"/>
        <v>110.16629039218016</v>
      </c>
    </row>
    <row r="157" spans="1:11" ht="15" customHeight="1">
      <c r="A157" s="102" t="s">
        <v>95</v>
      </c>
      <c r="B157" s="93" t="s">
        <v>84</v>
      </c>
      <c r="C157" s="122">
        <v>43</v>
      </c>
      <c r="D157" s="95" t="s">
        <v>84</v>
      </c>
      <c r="E157" s="122">
        <v>32</v>
      </c>
      <c r="F157" s="95" t="s">
        <v>84</v>
      </c>
      <c r="G157" s="34">
        <v>43</v>
      </c>
      <c r="H157" s="93" t="s">
        <v>84</v>
      </c>
      <c r="I157" s="95" t="s">
        <v>84</v>
      </c>
      <c r="J157" s="12">
        <v>43</v>
      </c>
      <c r="K157" s="34">
        <f t="shared" si="54"/>
        <v>100</v>
      </c>
    </row>
    <row r="158" spans="1:11" ht="15" customHeight="1">
      <c r="A158" s="102" t="s">
        <v>102</v>
      </c>
      <c r="B158" s="93" t="s">
        <v>84</v>
      </c>
      <c r="C158" s="122">
        <v>0</v>
      </c>
      <c r="D158" s="95" t="s">
        <v>84</v>
      </c>
      <c r="E158" s="122">
        <v>0</v>
      </c>
      <c r="F158" s="95" t="s">
        <v>84</v>
      </c>
      <c r="G158" s="34">
        <v>0</v>
      </c>
      <c r="H158" s="93" t="s">
        <v>84</v>
      </c>
      <c r="I158" s="95" t="s">
        <v>84</v>
      </c>
      <c r="J158" s="12">
        <v>0</v>
      </c>
      <c r="K158" s="34" t="e">
        <f t="shared" si="54"/>
        <v>#DIV/0!</v>
      </c>
    </row>
    <row r="159" spans="1:11" ht="15" customHeight="1">
      <c r="A159" s="102" t="s">
        <v>97</v>
      </c>
      <c r="B159" s="93" t="s">
        <v>84</v>
      </c>
      <c r="C159" s="122">
        <v>32.299999999999997</v>
      </c>
      <c r="D159" s="95" t="s">
        <v>84</v>
      </c>
      <c r="E159" s="122">
        <v>31.8</v>
      </c>
      <c r="F159" s="95" t="s">
        <v>84</v>
      </c>
      <c r="G159" s="34">
        <v>32.299999999999997</v>
      </c>
      <c r="H159" s="93" t="s">
        <v>84</v>
      </c>
      <c r="I159" s="95" t="s">
        <v>84</v>
      </c>
      <c r="J159" s="12">
        <v>33</v>
      </c>
      <c r="K159" s="34">
        <f t="shared" si="54"/>
        <v>102.16718266253872</v>
      </c>
    </row>
    <row r="160" spans="1:11" ht="15" customHeight="1">
      <c r="A160" s="102" t="s">
        <v>98</v>
      </c>
      <c r="B160" s="93" t="s">
        <v>84</v>
      </c>
      <c r="C160" s="123">
        <f t="shared" ref="C160:J160" si="57">(C156+C157+C158)/C159/12*1000</f>
        <v>41365.067079463362</v>
      </c>
      <c r="D160" s="95" t="s">
        <v>84</v>
      </c>
      <c r="E160" s="123">
        <f>(E156+E157+E158)/E159/10*1000</f>
        <v>40511.006289308178</v>
      </c>
      <c r="F160" s="95" t="s">
        <v>84</v>
      </c>
      <c r="G160" s="104">
        <f t="shared" si="57"/>
        <v>41365.067079463362</v>
      </c>
      <c r="H160" s="93" t="s">
        <v>84</v>
      </c>
      <c r="I160" s="95" t="s">
        <v>84</v>
      </c>
      <c r="J160" s="103">
        <f t="shared" si="57"/>
        <v>44592.67676767677</v>
      </c>
      <c r="K160" s="34">
        <f t="shared" si="54"/>
        <v>107.80274254605483</v>
      </c>
    </row>
    <row r="161" spans="1:11" ht="15" customHeight="1">
      <c r="A161" s="98" t="s">
        <v>103</v>
      </c>
      <c r="B161" s="105"/>
      <c r="C161" s="99">
        <v>10909.2</v>
      </c>
      <c r="D161" s="99"/>
      <c r="E161" s="99">
        <v>8551.2999999999993</v>
      </c>
      <c r="F161" s="99"/>
      <c r="G161" s="106">
        <v>10909.2</v>
      </c>
      <c r="H161" s="105"/>
      <c r="I161" s="99" t="e">
        <f t="shared" ref="I161:I165" si="58">H161/F161%</f>
        <v>#DIV/0!</v>
      </c>
      <c r="J161" s="99">
        <v>53676.5</v>
      </c>
      <c r="K161" s="106">
        <f t="shared" si="54"/>
        <v>492.02966303670291</v>
      </c>
    </row>
    <row r="162" spans="1:11" ht="15" customHeight="1">
      <c r="A162" s="102" t="s">
        <v>105</v>
      </c>
      <c r="B162" s="107">
        <v>22720.6</v>
      </c>
      <c r="C162" s="108">
        <v>6395.6</v>
      </c>
      <c r="D162" s="108">
        <v>17251.3</v>
      </c>
      <c r="E162" s="108">
        <v>4903.7</v>
      </c>
      <c r="F162" s="108">
        <v>22720.6</v>
      </c>
      <c r="G162" s="109">
        <v>6395.6</v>
      </c>
      <c r="H162" s="107">
        <v>28072.9</v>
      </c>
      <c r="I162" s="108">
        <f t="shared" si="58"/>
        <v>123.55703634587115</v>
      </c>
      <c r="J162" s="108">
        <v>28072.9</v>
      </c>
      <c r="K162" s="109">
        <f>J162/G162%</f>
        <v>438.94083432359747</v>
      </c>
    </row>
    <row r="163" spans="1:11" ht="15" customHeight="1">
      <c r="A163" s="102" t="s">
        <v>95</v>
      </c>
      <c r="B163" s="107">
        <v>0</v>
      </c>
      <c r="C163" s="107">
        <v>0</v>
      </c>
      <c r="D163" s="107">
        <v>0</v>
      </c>
      <c r="E163" s="107">
        <v>0</v>
      </c>
      <c r="F163" s="107">
        <v>0</v>
      </c>
      <c r="G163" s="107">
        <v>0</v>
      </c>
      <c r="H163" s="107">
        <v>100</v>
      </c>
      <c r="I163" s="108" t="e">
        <f t="shared" si="58"/>
        <v>#DIV/0!</v>
      </c>
      <c r="J163" s="108">
        <v>100</v>
      </c>
      <c r="K163" s="109" t="e">
        <f t="shared" si="54"/>
        <v>#DIV/0!</v>
      </c>
    </row>
    <row r="164" spans="1:11" ht="15" customHeight="1">
      <c r="A164" s="102" t="s">
        <v>96</v>
      </c>
      <c r="B164" s="107"/>
      <c r="C164" s="108"/>
      <c r="D164" s="108"/>
      <c r="E164" s="108"/>
      <c r="F164" s="108"/>
      <c r="G164" s="109"/>
      <c r="H164" s="107"/>
      <c r="I164" s="108" t="e">
        <f t="shared" si="58"/>
        <v>#DIV/0!</v>
      </c>
      <c r="J164" s="108"/>
      <c r="K164" s="109" t="e">
        <f t="shared" si="54"/>
        <v>#DIV/0!</v>
      </c>
    </row>
    <row r="165" spans="1:11" ht="15" customHeight="1">
      <c r="A165" s="102" t="s">
        <v>104</v>
      </c>
      <c r="B165" s="107">
        <v>54.3</v>
      </c>
      <c r="C165" s="108">
        <v>15.2</v>
      </c>
      <c r="D165" s="108">
        <v>52.2</v>
      </c>
      <c r="E165" s="108">
        <v>15.1</v>
      </c>
      <c r="F165" s="108">
        <v>54.3</v>
      </c>
      <c r="G165" s="109">
        <v>15.2</v>
      </c>
      <c r="H165" s="107">
        <v>64.25</v>
      </c>
      <c r="I165" s="108">
        <f t="shared" si="58"/>
        <v>118.3241252302026</v>
      </c>
      <c r="J165" s="108">
        <v>64.25</v>
      </c>
      <c r="K165" s="109">
        <f t="shared" si="54"/>
        <v>422.69736842105266</v>
      </c>
    </row>
    <row r="166" spans="1:11" ht="15" customHeight="1" thickBot="1">
      <c r="A166" s="102" t="s">
        <v>98</v>
      </c>
      <c r="B166" s="110">
        <f>(B162+B163+B164)/B165/12*1000</f>
        <v>34868.93799877225</v>
      </c>
      <c r="C166" s="111">
        <f t="shared" ref="C166:J166" si="59">(C162+C163+C164)/C165/12*1000</f>
        <v>35063.596491228076</v>
      </c>
      <c r="D166" s="111">
        <f>(D162+D163+D164)/D165/10*1000</f>
        <v>33048.467432950187</v>
      </c>
      <c r="E166" s="111">
        <f>(E162+E163+E164)/E165/10*1000</f>
        <v>32474.834437086094</v>
      </c>
      <c r="F166" s="111">
        <f t="shared" si="59"/>
        <v>34868.93799877225</v>
      </c>
      <c r="G166" s="112">
        <f t="shared" si="59"/>
        <v>35063.596491228076</v>
      </c>
      <c r="H166" s="110">
        <f t="shared" si="59"/>
        <v>36540.726329442288</v>
      </c>
      <c r="I166" s="113">
        <f>H166/F166%</f>
        <v>104.79449167832099</v>
      </c>
      <c r="J166" s="111">
        <f t="shared" si="59"/>
        <v>36540.726329442288</v>
      </c>
      <c r="K166" s="114">
        <f>J166/G166%</f>
        <v>104.21271628135393</v>
      </c>
    </row>
  </sheetData>
  <mergeCells count="29">
    <mergeCell ref="F98:G98"/>
    <mergeCell ref="H98:K98"/>
    <mergeCell ref="H73:K73"/>
    <mergeCell ref="A73:A74"/>
    <mergeCell ref="F73:G73"/>
    <mergeCell ref="B73:C73"/>
    <mergeCell ref="B98:C98"/>
    <mergeCell ref="A98:A99"/>
    <mergeCell ref="D73:E73"/>
    <mergeCell ref="D98:E98"/>
    <mergeCell ref="A1:K1"/>
    <mergeCell ref="A2:K2"/>
    <mergeCell ref="F4:G4"/>
    <mergeCell ref="H4:K4"/>
    <mergeCell ref="H3:K3"/>
    <mergeCell ref="B3:G3"/>
    <mergeCell ref="B4:C4"/>
    <mergeCell ref="H39:K39"/>
    <mergeCell ref="A39:A40"/>
    <mergeCell ref="F39:G39"/>
    <mergeCell ref="B39:C39"/>
    <mergeCell ref="A4:A5"/>
    <mergeCell ref="D4:E4"/>
    <mergeCell ref="D39:E39"/>
    <mergeCell ref="A131:A132"/>
    <mergeCell ref="B131:C131"/>
    <mergeCell ref="D131:E131"/>
    <mergeCell ref="F131:G131"/>
    <mergeCell ref="H131:K131"/>
  </mergeCells>
  <phoneticPr fontId="0" type="noConversion"/>
  <printOptions horizontalCentered="1"/>
  <pageMargins left="0.19685039370078741" right="0.19685039370078741" top="0.31496062992125984" bottom="0.31496062992125984" header="0" footer="0.11811023622047245"/>
  <pageSetup paperSize="9" scale="74" fitToHeight="5" orientation="landscape" r:id="rId1"/>
  <headerFooter alignWithMargins="0"/>
  <rowBreaks count="4" manualBreakCount="4">
    <brk id="38" max="13" man="1"/>
    <brk id="72" max="13" man="1"/>
    <brk id="97" max="13" man="1"/>
    <brk id="130" max="1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Проект 2023</vt:lpstr>
      <vt:lpstr>'Проект 2023'!Заголовки_для_печати</vt:lpstr>
      <vt:lpstr>'Проект 2023'!Область_печати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Платонова Лариса Юрьевна</dc:creator>
  <cp:lastModifiedBy>Admin</cp:lastModifiedBy>
  <cp:lastPrinted>2022-11-10T11:23:48Z</cp:lastPrinted>
  <dcterms:created xsi:type="dcterms:W3CDTF">2011-10-23T10:53:25Z</dcterms:created>
  <dcterms:modified xsi:type="dcterms:W3CDTF">2022-11-10T11:24:12Z</dcterms:modified>
</cp:coreProperties>
</file>